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NET1.cec.eu.int\offline\07\nikovdi\Desktop\"/>
    </mc:Choice>
  </mc:AlternateContent>
  <xr:revisionPtr revIDLastSave="0" documentId="13_ncr:1_{611191DC-6055-4F76-8B36-6F5D1D51C63F}" xr6:coauthVersionLast="47" xr6:coauthVersionMax="47" xr10:uidLastSave="{00000000-0000-0000-0000-000000000000}"/>
  <bookViews>
    <workbookView xWindow="-108" yWindow="-108" windowWidth="23256" windowHeight="12576" tabRatio="606" xr2:uid="{00000000-000D-0000-FFFF-FFFF00000000}"/>
  </bookViews>
  <sheets>
    <sheet name="non-CO2" sheetId="33" r:id="rId1"/>
    <sheet name="EUwideConstants" sheetId="17" state="hidden" r:id="rId2"/>
    <sheet name="MSParameters" sheetId="31" state="hidden" r:id="rId3"/>
    <sheet name="Translations" sheetId="30" state="hidden" r:id="rId4"/>
    <sheet name="VersionDocumentation" sheetId="25" state="hidden" r:id="rId5"/>
  </sheets>
  <definedNames>
    <definedName name="_xlnm._FilterDatabase" localSheetId="3" hidden="1">Translations!$A$1:$C$1034</definedName>
    <definedName name="annualCO2">#REF!</definedName>
    <definedName name="aviationauthorities">EUwideConstants!$A$486:$A$602</definedName>
    <definedName name="BooleanValues">EUwideConstants!$A$382:$A$385</definedName>
    <definedName name="CNTR_4Ddatasource">'non-CO2'!$O$115</definedName>
    <definedName name="CNTR_4Dsecondarydata">'non-CO2'!#REF!</definedName>
    <definedName name="CNTR_4Dtrajectory">'non-CO2'!$O$109</definedName>
    <definedName name="CNTR_Aircraftperformance">'non-CO2'!$O$261</definedName>
    <definedName name="CNTR_Aircraftperformancemethod">'non-CO2'!$O$267</definedName>
    <definedName name="CNTR_Approved">'non-CO2'!$O$37</definedName>
    <definedName name="CNTR_Co2e">'non-CO2'!$O$86</definedName>
    <definedName name="CNTR_Commercial">#REF!</definedName>
    <definedName name="CNTR_Efficacy">'non-CO2'!$O$41</definedName>
    <definedName name="CNTR_Eligible28a6">#REF!</definedName>
    <definedName name="CNTR_Enginedatasource">'non-CO2'!$O$197</definedName>
    <definedName name="CNTR_Enginetype">'non-CO2'!$O$191</definedName>
    <definedName name="CNTR_Fueldatasource">'non-CO2'!$O$313</definedName>
    <definedName name="CNTR_Fuelproperties">'non-CO2'!$O$307</definedName>
    <definedName name="CNTR_Massmethod">'non-CO2'!$O$225</definedName>
    <definedName name="CNTR_NEATS">'non-CO2'!$O$33</definedName>
    <definedName name="CNTR_No_NonCo2">'non-CO2'!$O$12</definedName>
    <definedName name="CNTR_NonCo2">'non-CO2'!$O$12</definedName>
    <definedName name="CNTR_OwnData">'non-CO2'!$O$91</definedName>
    <definedName name="CNTR_PerformanceMethodDefault">'non-CO2'!$O$274</definedName>
    <definedName name="CNTR_PrimaryMP">#REF!</definedName>
    <definedName name="CNTR_Scope">'non-CO2'!$O$16</definedName>
    <definedName name="CNTR_SmallEmitter">#REF!</definedName>
    <definedName name="CNTR_UpdateOrNew">#REF!</definedName>
    <definedName name="CNTR_Use28a6">#REF!</definedName>
    <definedName name="CNTR_UseFuelProperties">'non-CO2'!$O$301</definedName>
    <definedName name="CNTR_UseSmallEmTool">#REF!</definedName>
    <definedName name="CNTR_Weatherdata">'non-CO2'!$O$147</definedName>
    <definedName name="CNTR_Weathersource">'non-CO2'!$O$157</definedName>
    <definedName name="commissiontool">EUwideConstants!$A$466:$A$469</definedName>
    <definedName name="CompetentAuthorities">EUwideConstants!$A$476:$A$482</definedName>
    <definedName name="CONTR_CORSIAapplied">#REF!</definedName>
    <definedName name="CONTR_onlyCORSIA">#REF!</definedName>
    <definedName name="CONTR5eGrey">#REF!</definedName>
    <definedName name="DensityMethodNew">EUwideConstants!$A$622:$A$624</definedName>
    <definedName name="DensMethod">EUwideConstants!$A$445:$A$448</definedName>
    <definedName name="ErrorMessageSmallEmitter">EUwideConstants!$A$700</definedName>
    <definedName name="EUconst_CERTmethods">EUwideConstants!$A$612:$A$613</definedName>
    <definedName name="EUconst_CORSIAmethods">EUwideConstants!$A$607:$A$609</definedName>
    <definedName name="EUconst_CORSIAmethodsExclusive">EUwideConstants!$A$607:$A$608</definedName>
    <definedName name="EUconst_CORSIAtools">EUwideConstants!$A$616:$A$618</definedName>
    <definedName name="EUconst_Enhancedweather">EUwideConstants!$B$659:$B$660</definedName>
    <definedName name="EUConst_ErrPrimaryMP">EUwideConstants!$B$288</definedName>
    <definedName name="Euconst_MPReferenceDateTypes">EUwideConstants!$A$280:$A$285</definedName>
    <definedName name="EUconst_NonCo2basicweather">EUwideConstants!$A$668:$A$669</definedName>
    <definedName name="EUconst_NonCo2DataSource">EUwideConstants!$A$649:$A$651</definedName>
    <definedName name="EUconst_NonCo2EngineSource">EUwideConstants!$A$677:$A$679</definedName>
    <definedName name="EUconst_NonCo2Enhancedweather">EUwideConstants!$A$664:$A$665</definedName>
    <definedName name="EUconst_NonCo2Fuel">EUwideConstants!$A$694:$A$697</definedName>
    <definedName name="EUconst_NonCo2Mass">EUwideConstants!$A$682:$A$684</definedName>
    <definedName name="EUconst_NonCo2Method">EUwideConstants!$A$639:$A$642</definedName>
    <definedName name="EUconst_NonCo2MethodHilfe">EUwideConstants!$B$639:$B$642</definedName>
    <definedName name="EUconst_NonCo2Methodnotsmall">EUwideConstants!$A$645:$A$646</definedName>
    <definedName name="EUconst_NonCo2Performance">EUwideConstants!$A$687:$A$691</definedName>
    <definedName name="EUconst_NonCo2Scope">EUwideConstants!$A$627:$A$630</definedName>
    <definedName name="EUconst_NonCo2SecondaryData">EUwideConstants!$A$654:$A$656</definedName>
    <definedName name="EUconst_NonCo2Tool">EUwideConstants!$A$633:$A$636</definedName>
    <definedName name="EUconst_NonCo2WeatherData">EUwideConstants!$A$659:$A$661</definedName>
    <definedName name="EUconst_NonCo2WeatherSource">EUwideConstants!$A$672:$A$674</definedName>
    <definedName name="flighttypes">EUwideConstants!$A$299:$A$302</definedName>
    <definedName name="freightandmail">EUwideConstants!$A$329:$A$331</definedName>
    <definedName name="Frequency">EUwideConstants!$A$402:$A$407</definedName>
    <definedName name="indRange">EUwideConstants!$A$339:$A$347</definedName>
    <definedName name="JUMP_1_MPversions">#REF!</definedName>
    <definedName name="JUMP_10_EUETS_SET">#REF!</definedName>
    <definedName name="JUMP_11_DataGaps">#REF!</definedName>
    <definedName name="JUMP_12_Management">#REF!</definedName>
    <definedName name="JUMP_13_DataFlow">#REF!</definedName>
    <definedName name="JUMP_14_ControlActivities">#REF!</definedName>
    <definedName name="JUMP_15_DefAndAbbrev">#REF!</definedName>
    <definedName name="JUMP_16_AddInfo">#REF!</definedName>
    <definedName name="JUMP_17_MSspecific">#REF!</definedName>
    <definedName name="JUMP_18_Non_CO2">'non-CO2'!$D$5</definedName>
    <definedName name="JUMP_19_Choice_of_Tool">'non-CO2'!$D$22</definedName>
    <definedName name="JUMP_2_Identification">#REF!</definedName>
    <definedName name="JUMP_20_FlightInfo">'non-CO2'!$D$93</definedName>
    <definedName name="JUMP_21_OwnData">'non-CO2'!$D$101</definedName>
    <definedName name="JUMP_21a.v_Flighttrajectory">'non-CO2'!$B$125</definedName>
    <definedName name="JUMP_21b.v_Weatherdata">'non-CO2'!$B$163</definedName>
    <definedName name="JUMP_22_DataGaps">'non-CO2'!$D$337</definedName>
    <definedName name="JUMP_22e_Enginetype">'non-CO2'!$B$203</definedName>
    <definedName name="JUMP_22i_Aircraftmass">'non-CO2'!$B$237</definedName>
    <definedName name="JUMP_23_Consistency4D">'non-CO2'!$D$346</definedName>
    <definedName name="JUMP_23e_Aircraftperformance">'non-CO2'!$B$279</definedName>
    <definedName name="JUMP_24_Fuelproperties">'non-CO2'!$B$297</definedName>
    <definedName name="JUMP_24d_Fuelproperties">'non-CO2'!$B$319</definedName>
    <definedName name="JUMP_3_Contact">#REF!</definedName>
    <definedName name="JUMP_4_operations">#REF!</definedName>
    <definedName name="JUMP_4i_Estimate">#REF!</definedName>
    <definedName name="JUMP_5_EligibilitySET">#REF!</definedName>
    <definedName name="JUMP_6_CERTinfo">#REF!</definedName>
    <definedName name="JUMP_7_ActivityData">#REF!</definedName>
    <definedName name="JUMP_8_EF">#REF!</definedName>
    <definedName name="JUMP_9_CORSIAeligibFuels">#REF!</definedName>
    <definedName name="JUMP_A_Bottom">#REF!</definedName>
    <definedName name="JUMP_A_Top">#REF!</definedName>
    <definedName name="jump_guidelines">#REF!</definedName>
    <definedName name="JUMP_TOC">#REF!</definedName>
    <definedName name="Legalstatus">EUwideConstants!$A$322:$A$326</definedName>
    <definedName name="ManSys">EUwideConstants!$A$350:$A$353</definedName>
    <definedName name="MeasMethod">EUwideConstants!$A$439:$A$441</definedName>
    <definedName name="memberstates">EUwideConstants!$A$2:$A$33</definedName>
    <definedName name="MSversiontracking">EUwideConstants!$A$363:$A$364</definedName>
    <definedName name="NewUpdate">EUwideConstants!$A$377:$A$378</definedName>
    <definedName name="notapplicable">EUwideConstants!$A$373:$A$374</definedName>
    <definedName name="operationscope">EUwideConstants!$A$306:$A$308</definedName>
    <definedName name="operationsscope">EUwideConstants!$A$306:$A$308</definedName>
    <definedName name="opstatus">EUwideConstants!$A$293:$A$295</definedName>
    <definedName name="parameters">EUwideConstants!$A$410:$A$415</definedName>
    <definedName name="passengermass">EUwideConstants!$A$334:$A$336</definedName>
    <definedName name="_xlnm.Print_Area" localSheetId="4">VersionDocumentation!$A$1:$E$107</definedName>
    <definedName name="SelectPrimaryInfoSource">EUwideConstants!$A$368:$A$369</definedName>
    <definedName name="SourceClass">EUwideConstants!$A$433:$A$436</definedName>
    <definedName name="TankDataSource">EUwideConstants!$A$394:$A$399</definedName>
    <definedName name="Title">EUwideConstants!$A$312:$A$319</definedName>
    <definedName name="TrueFalseOnly">EUwideConstants!$B$382:$B$383</definedName>
    <definedName name="UncertThreshold">EUwideConstants!$A$418:$A$421</definedName>
    <definedName name="UncertTierResult">EUwideConstants!$A$424:$A$427</definedName>
    <definedName name="UncertValue">EUwideConstants!$A$459:$A$462</definedName>
    <definedName name="UpliftDataSource">EUwideConstants!$A$389:$A$391</definedName>
    <definedName name="worldcountries">EUwideConstants!$A$37:$A$275</definedName>
    <definedName name="YesNo">EUwideConstants!$A$357:$A$359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33" l="1"/>
  <c r="O170" i="33"/>
  <c r="O171" i="33"/>
  <c r="O172" i="33"/>
  <c r="O173" i="33"/>
  <c r="O174" i="33"/>
  <c r="O175" i="33"/>
  <c r="O176" i="33"/>
  <c r="O177" i="33"/>
  <c r="O178" i="33"/>
  <c r="O169" i="33"/>
  <c r="O157" i="33"/>
  <c r="O132" i="33"/>
  <c r="O133" i="33"/>
  <c r="O134" i="33"/>
  <c r="O135" i="33"/>
  <c r="O136" i="33"/>
  <c r="O137" i="33"/>
  <c r="O138" i="33"/>
  <c r="O139" i="33"/>
  <c r="O140" i="33"/>
  <c r="O131" i="33"/>
  <c r="O115" i="33"/>
  <c r="O86" i="33"/>
  <c r="O334" i="33"/>
  <c r="O333" i="33"/>
  <c r="O332" i="33"/>
  <c r="O331" i="33"/>
  <c r="O330" i="33"/>
  <c r="O329" i="33"/>
  <c r="O328" i="33"/>
  <c r="O327" i="33"/>
  <c r="O326" i="33"/>
  <c r="O325" i="33"/>
  <c r="O286" i="33"/>
  <c r="O287" i="33"/>
  <c r="O288" i="33"/>
  <c r="O289" i="33"/>
  <c r="O290" i="33"/>
  <c r="O291" i="33"/>
  <c r="O292" i="33"/>
  <c r="O293" i="33"/>
  <c r="O294" i="33"/>
  <c r="O285" i="33"/>
  <c r="O274" i="33"/>
  <c r="O210" i="33"/>
  <c r="O211" i="33"/>
  <c r="O212" i="33"/>
  <c r="O213" i="33"/>
  <c r="O214" i="33"/>
  <c r="O215" i="33"/>
  <c r="O216" i="33"/>
  <c r="O217" i="33"/>
  <c r="O218" i="33"/>
  <c r="O209" i="33"/>
  <c r="O37" i="33"/>
  <c r="O46" i="33" s="1"/>
  <c r="O307" i="33"/>
  <c r="O309" i="33" s="1"/>
  <c r="O301" i="33"/>
  <c r="O303" i="33" s="1"/>
  <c r="O267" i="33"/>
  <c r="O269" i="33" s="1"/>
  <c r="O261" i="33"/>
  <c r="O225" i="33"/>
  <c r="O227" i="33" s="1"/>
  <c r="O191" i="33"/>
  <c r="O147" i="33"/>
  <c r="O109" i="33"/>
  <c r="O111" i="33" s="1"/>
  <c r="O91" i="33"/>
  <c r="O41" i="33"/>
  <c r="O33" i="33"/>
  <c r="O16" i="33"/>
  <c r="O12" i="33"/>
  <c r="O313" i="33"/>
  <c r="O197" i="33"/>
  <c r="B38" i="25"/>
  <c r="B39" i="25"/>
  <c r="C3" i="25" s="1"/>
  <c r="B40" i="25"/>
  <c r="B41" i="25"/>
  <c r="B42" i="25"/>
  <c r="B43" i="25"/>
  <c r="B44" i="25"/>
  <c r="B45" i="25"/>
  <c r="A2" i="17"/>
  <c r="A3" i="17"/>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7"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80" i="17"/>
  <c r="A281" i="17"/>
  <c r="A282" i="17"/>
  <c r="A283" i="17"/>
  <c r="A284" i="17"/>
  <c r="B288" i="17"/>
  <c r="A293" i="17"/>
  <c r="A294" i="17"/>
  <c r="A295" i="17"/>
  <c r="A299" i="17"/>
  <c r="A300" i="17"/>
  <c r="A301" i="17"/>
  <c r="A302" i="17"/>
  <c r="A306" i="17"/>
  <c r="A307" i="17"/>
  <c r="A308" i="17"/>
  <c r="A312" i="17"/>
  <c r="A314" i="17"/>
  <c r="A315" i="17"/>
  <c r="A316" i="17"/>
  <c r="A317" i="17"/>
  <c r="A318" i="17"/>
  <c r="A319" i="17"/>
  <c r="A322" i="17"/>
  <c r="A324" i="17"/>
  <c r="A325" i="17"/>
  <c r="A326" i="17"/>
  <c r="A329" i="17"/>
  <c r="A330" i="17"/>
  <c r="A331" i="17"/>
  <c r="A334" i="17"/>
  <c r="A335" i="17"/>
  <c r="A336" i="17"/>
  <c r="A350" i="17"/>
  <c r="A351" i="17"/>
  <c r="A352" i="17"/>
  <c r="A353" i="17"/>
  <c r="A357" i="17"/>
  <c r="A363" i="17"/>
  <c r="A364" i="17"/>
  <c r="A368" i="17"/>
  <c r="A369" i="17"/>
  <c r="A374" i="17"/>
  <c r="A377" i="17"/>
  <c r="A378" i="17"/>
  <c r="A389" i="17"/>
  <c r="A390" i="17"/>
  <c r="A391" i="17"/>
  <c r="A394" i="17"/>
  <c r="A396" i="17"/>
  <c r="A397" i="17"/>
  <c r="A398" i="17"/>
  <c r="A399" i="17"/>
  <c r="A402" i="17"/>
  <c r="A404" i="17"/>
  <c r="A405" i="17"/>
  <c r="A406" i="17"/>
  <c r="A407" i="17"/>
  <c r="A410" i="17"/>
  <c r="A411" i="17"/>
  <c r="A412" i="17"/>
  <c r="A413" i="17"/>
  <c r="A414" i="17"/>
  <c r="A415" i="17"/>
  <c r="A418" i="17"/>
  <c r="A421" i="17"/>
  <c r="A424" i="17"/>
  <c r="A427" i="17"/>
  <c r="A433" i="17"/>
  <c r="A434" i="17"/>
  <c r="A435" i="17"/>
  <c r="A436" i="17"/>
  <c r="A439" i="17"/>
  <c r="A440" i="17"/>
  <c r="A441" i="17"/>
  <c r="A445" i="17"/>
  <c r="A446" i="17"/>
  <c r="A447" i="17"/>
  <c r="A448" i="17"/>
  <c r="A452" i="17"/>
  <c r="A453" i="17"/>
  <c r="A454" i="17"/>
  <c r="A455" i="17"/>
  <c r="A456" i="17"/>
  <c r="A462" i="17"/>
  <c r="A465" i="17"/>
  <c r="A466" i="17"/>
  <c r="A468" i="17"/>
  <c r="A469" i="17"/>
  <c r="A476" i="17"/>
  <c r="A478" i="17"/>
  <c r="A479" i="17"/>
  <c r="A480" i="17"/>
  <c r="A481" i="17"/>
  <c r="A482" i="17"/>
  <c r="A486"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7" i="17"/>
  <c r="A608" i="17"/>
  <c r="A609" i="17"/>
  <c r="A612" i="17"/>
  <c r="A613" i="17"/>
  <c r="A616" i="17"/>
  <c r="A618" i="17"/>
  <c r="A622" i="17"/>
  <c r="A623" i="17"/>
  <c r="A624" i="17"/>
  <c r="O193" i="33"/>
  <c r="O263" i="33"/>
  <c r="O130" i="33"/>
  <c r="O20" i="33" l="1"/>
  <c r="O311" i="33"/>
  <c r="O168" i="33"/>
  <c r="O31" i="33"/>
  <c r="O195" i="33"/>
  <c r="O344" i="33"/>
  <c r="O153" i="33"/>
  <c r="O352" i="33"/>
  <c r="O265" i="33"/>
  <c r="O235" i="33"/>
  <c r="O82" i="33"/>
  <c r="O122" i="33"/>
  <c r="O223" i="33"/>
  <c r="O187" i="33"/>
  <c r="O51" i="33"/>
  <c r="O78" i="33"/>
  <c r="O272" i="33"/>
  <c r="O277" i="33"/>
  <c r="O117" i="33"/>
  <c r="O35" i="33"/>
  <c r="O19" i="33"/>
  <c r="O242" i="33"/>
  <c r="O107" i="33"/>
  <c r="O324" i="33"/>
  <c r="O305" i="33"/>
  <c r="O39" i="33"/>
  <c r="O83" i="33"/>
  <c r="O317" i="33"/>
  <c r="O160" i="33"/>
  <c r="O208" i="33"/>
  <c r="O284" i="33"/>
  <c r="O113" i="33"/>
  <c r="O201" i="33"/>
  <c r="O299" i="33"/>
  <c r="O88" i="33"/>
  <c r="O57" i="33"/>
  <c r="O145" i="33"/>
  <c r="O231" i="33"/>
  <c r="O188" i="33"/>
  <c r="O152" i="33"/>
  <c r="O74" i="33"/>
  <c r="O70" i="33"/>
  <c r="O99" i="33"/>
  <c r="O259" i="33"/>
  <c r="O14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475" authorId="0" shapeId="0" xr:uid="{00000000-0006-0000-0A00-000001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 ref="A588" authorId="0" shapeId="0" xr:uid="{00000000-0006-0000-0A00-000002000000}">
      <text>
        <r>
          <rPr>
            <sz val="9"/>
            <color indexed="81"/>
            <rFont val="Segoe UI"/>
            <family val="2"/>
          </rPr>
          <t>Formerly: The former Yugoslav Republic of Macedonia - Civil Aviation Administration</t>
        </r>
      </text>
    </comment>
  </commentList>
</comments>
</file>

<file path=xl/sharedStrings.xml><?xml version="1.0" encoding="utf-8"?>
<sst xmlns="http://schemas.openxmlformats.org/spreadsheetml/2006/main" count="2061" uniqueCount="1566">
  <si>
    <t>Commission approved tools</t>
  </si>
  <si>
    <t>Small Emitters Tool - Eurocontrol's fuel consumption estimation tool</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</si>
  <si>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</si>
  <si>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t>If the Environmental Management System is certified by an accredited organisation and the system incorporates procedures relevant to EU ETS monitoring and reporting, please specify to which standard e.g. ISO14001, EMAS, etc.</t>
  </si>
  <si>
    <t>The brief description should identify how the assessments of inherent risks ("errors") and control risks ("slips") are undertaken when establishing an effective control system.</t>
  </si>
  <si>
    <t>You must provide an address for receipt of notices or other documents under or in connection with the EU Greenhouse Gas Emissions Trading Scheme. Please provide an electronic address and a postal address, if applicable, within the administering Member State.</t>
  </si>
  <si>
    <t>Please identify the responsibilities for monitoring and reporting (Article 61 of the MRR)</t>
  </si>
  <si>
    <t>DESCRIPTION OF PROCEDURES FOR DATA MANAGEMENT AND CONTROL ACTIVITIES</t>
  </si>
  <si>
    <t>Evidence may be in the form of manufacturer or fuel supplier specifications.</t>
  </si>
  <si>
    <t>Estimate given under section 4(f):</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</si>
  <si>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</si>
  <si>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The brief description should identify how all relevant measurement equipment is calibrated or checked at regular intervals, if applicable, and how information technology is tested and controlled, including access control, back-up, recovery and security.</t>
  </si>
  <si>
    <t>SourceClass</t>
  </si>
  <si>
    <t>Major</t>
  </si>
  <si>
    <t>Minor</t>
  </si>
  <si>
    <t>De minimis</t>
  </si>
  <si>
    <t>MeasMethod</t>
  </si>
  <si>
    <t>DensMethod</t>
  </si>
  <si>
    <t>Actual density in aircraft tanks</t>
  </si>
  <si>
    <t>Actual density of uplift</t>
  </si>
  <si>
    <t>Standard value (0.8kg/litre)</t>
  </si>
  <si>
    <t>Fuel types</t>
  </si>
  <si>
    <t>In each case, the method chosen should provide for the most complete and timely data combined with the lowest uncertainty without incurring unreasonable costs. 
Note that the Aircraft types are automatically taken from section 4(a).</t>
  </si>
  <si>
    <t>Please provide an address for receipt of correspondence</t>
  </si>
  <si>
    <t>Justification for using standard value if measurement is not feasible, and other remarks</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</si>
  <si>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</si>
  <si>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</si>
  <si>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Uncertainty of measurement of fuel remaining in the tank</t>
  </si>
  <si>
    <t>Generic aircraft type (ICAO aircraft type designator)  and sub-type</t>
  </si>
  <si>
    <t>UncertValue</t>
  </si>
  <si>
    <t>unknown</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</si>
  <si>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</si>
  <si>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t>United Kingdom Civil Aviation Authority</t>
  </si>
  <si>
    <t>Actual/standard mass from Mass &amp; Balance documentation</t>
  </si>
  <si>
    <t>Version:</t>
  </si>
  <si>
    <t>Info for automatic Version detection</t>
  </si>
  <si>
    <t>Template type:</t>
  </si>
  <si>
    <t>Type list:</t>
  </si>
  <si>
    <t>Language:</t>
  </si>
  <si>
    <t>MP TKM</t>
  </si>
  <si>
    <t>MP AEm</t>
  </si>
  <si>
    <t>Report TKM</t>
  </si>
  <si>
    <t>Report AEm</t>
  </si>
  <si>
    <t>Monitoring plan tonne-kilometre data</t>
  </si>
  <si>
    <t>Monitoring plan annual emissions</t>
  </si>
  <si>
    <t>Report tonne-kilometre data</t>
  </si>
  <si>
    <t>Report annual emissions</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</si>
  <si>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</si>
  <si>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</si>
  <si>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</si>
  <si>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</si>
  <si>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</si>
  <si>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</si>
  <si>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</si>
  <si>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</si>
  <si>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</si>
  <si>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</si>
  <si>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</si>
  <si>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</si>
  <si>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</si>
  <si>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</si>
  <si>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</si>
  <si>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</si>
  <si>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</si>
  <si>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</si>
  <si>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</si>
  <si>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</si>
  <si>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</si>
  <si>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</si>
  <si>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</si>
  <si>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</si>
  <si>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</si>
  <si>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</si>
  <si>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</si>
  <si>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</si>
  <si>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</si>
  <si>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</si>
  <si>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Dutch</t>
  </si>
  <si>
    <t>nl</t>
  </si>
  <si>
    <t>Polish</t>
  </si>
  <si>
    <t>pl</t>
  </si>
  <si>
    <t>Please provide details about the procedure for regular evaluation of the monitoring plan's appropriateness, covering in particular any potential measures for the improvement of the monitoring methodology.</t>
  </si>
  <si>
    <t>Please provide details about the procedures of the data flow activities that ensure data reported under EU ETS does not contain misstatements and is in conformance with the approved plan and Regulation.</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</si>
  <si>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</si>
  <si>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</si>
  <si>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</si>
  <si>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</si>
  <si>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</si>
  <si>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</si>
  <si>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</si>
  <si>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</si>
  <si>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</si>
  <si>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</si>
  <si>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</si>
  <si>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</si>
  <si>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</si>
  <si>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</si>
  <si>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</si>
  <si>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</si>
  <si>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</si>
  <si>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</si>
  <si>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</si>
  <si>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</si>
  <si>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</si>
  <si>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</si>
  <si>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</si>
  <si>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</si>
  <si>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</si>
  <si>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</si>
  <si>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</si>
  <si>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</si>
  <si>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</si>
  <si>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</si>
  <si>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</si>
  <si>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</si>
  <si>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</si>
  <si>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</si>
  <si>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</si>
  <si>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</si>
  <si>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</si>
  <si>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</si>
  <si>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</si>
  <si>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</si>
  <si>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</si>
  <si>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</si>
  <si>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</si>
  <si>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</si>
  <si>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</si>
  <si>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</si>
  <si>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</si>
  <si>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Unique Identifier as stated in the Commission's list of aircraft operators:</t>
  </si>
  <si>
    <t>This name should be the legal entity carrying out the aviation activities defined in Annex I of the EU ETS Directive</t>
  </si>
  <si>
    <t>SelectPrimaryInfoSource</t>
  </si>
  <si>
    <t>Monitoring Plan for Annual Emissions</t>
  </si>
  <si>
    <t xml:space="preserve">Please note that this list should not include any of the aircraft listed in table 4(a) above.  Where available, please also provide an estimated number of aircraft per type, either as a number or an indicative range. </t>
  </si>
  <si>
    <t>Is this a new or an updated monitoring plan?</t>
  </si>
  <si>
    <t>Please choose the primary monitoring plan:</t>
  </si>
  <si>
    <t>NewUpdate</t>
  </si>
  <si>
    <t>New monitoring plan</t>
  </si>
  <si>
    <t>Updated monitoring plan</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</si>
  <si>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</si>
  <si>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EMISSION SOURCES and FLEET CHARACTERISTICS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</si>
  <si>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</si>
  <si>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note that your Administering Member State may ask you further details about contact addresses and company structure (see worksheet "MS specific content").</t>
  </si>
  <si>
    <t>Member State specific further information</t>
  </si>
  <si>
    <t>Emission sources and fleet characteristics</t>
  </si>
  <si>
    <t>Version list</t>
  </si>
  <si>
    <t>Languages list</t>
  </si>
  <si>
    <t>&lt;&lt;&lt; If you have selected the t-km monitoring plan under 2(c), click here to proceed to section 3a &gt;&gt;&gt;</t>
  </si>
  <si>
    <t>Before you use this file, please carry out the following steps:</t>
  </si>
  <si>
    <t>Detail address to be provided by the Member State</t>
  </si>
  <si>
    <t>Contact your Competent Authority if you need assistance to complete your Monitoring Plan. Some Member States have produced guidance documents which you may find useful.</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</si>
  <si>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</si>
  <si>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</si>
  <si>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</si>
  <si>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</si>
  <si>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</si>
  <si>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</si>
  <si>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</si>
  <si>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</si>
  <si>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</si>
  <si>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</si>
  <si>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 xml:space="preserve">Aviation EU ETS: </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</si>
  <si>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</si>
  <si>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</si>
  <si>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Black bold text:</t>
  </si>
  <si>
    <t>This is text provided by the Commission template. It should be kept as it is.</t>
  </si>
  <si>
    <t>Smaller italic text:</t>
  </si>
  <si>
    <t>Please attach a representation of the data flow for the calculation of emissions, including responsibility for retrieving and storing each type of data.  If necessary, please refer to additional information, submitted with your completed plan.</t>
  </si>
  <si>
    <t>This text gives further explanations. Member States may add further explanations in MS specific versions of the template.</t>
  </si>
  <si>
    <t>Please enter the number and issuing authority of the Air Operator Certificate (AOC) and Operating Licence granted by a Member State if available:</t>
  </si>
  <si>
    <t>France - Direction Générale de I' Aviation Civile (DGAC)</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</si>
  <si>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</si>
  <si>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Operating Licence:</t>
  </si>
  <si>
    <t xml:space="preserve">Iceland </t>
  </si>
  <si>
    <t xml:space="preserve">Norway </t>
  </si>
  <si>
    <t>Only intra-EEA flights</t>
  </si>
  <si>
    <t>Flights inside and outside the EEA</t>
  </si>
  <si>
    <t>Grey shaded areas should be filled by Member States before publishing customized version of the template.</t>
  </si>
  <si>
    <t>Comments</t>
  </si>
  <si>
    <t>Space for further Comments:</t>
  </si>
  <si>
    <t>The name of the aircraft operator on the list pursuant to Article 18a(3) of the EU ETS Directive may be different to the actual aircraft operator's name entered in 2(a) above.</t>
  </si>
  <si>
    <t>n/a</t>
  </si>
  <si>
    <t>notapplicable</t>
  </si>
  <si>
    <t>Competent authority in this Member State:</t>
  </si>
  <si>
    <t>Environment Agency</t>
  </si>
  <si>
    <t>Ministry of Environment</t>
  </si>
  <si>
    <t>Civil Aviation Authority</t>
  </si>
  <si>
    <t>Ministry of Transport</t>
  </si>
  <si>
    <t>CompetentAuthorities</t>
  </si>
  <si>
    <t>In some Member States there is more than one Competent Authority dealing with the EU ETS for aircraft operators. Please enter the name of the appropriate authority, if applicable. Otherwise choose "n/a".</t>
  </si>
  <si>
    <t>pursuant to Art. 18a of the Directive.</t>
  </si>
  <si>
    <t>If a unique ICAO designator is not available, enter the identification for ATC purposes (tail numbers) of all the aircraft you operate as used in box 7 of the flight plan.  (Please separate each registration with a semicolon.) Otherwise enter "n/a" and proceed.</t>
  </si>
  <si>
    <t>AOC Issuing authority:</t>
  </si>
  <si>
    <t>Please enter the address of the aircraft operator, including postcode and country:</t>
  </si>
  <si>
    <t>Address Line 1</t>
  </si>
  <si>
    <t>Address Line 2</t>
  </si>
  <si>
    <t>City</t>
  </si>
  <si>
    <t>State/Province/Region</t>
  </si>
  <si>
    <t>Postcode/ZIP</t>
  </si>
  <si>
    <t>Country</t>
  </si>
  <si>
    <t>Description of the activities of the aircraft operator falling under Annex I of the EU ETS Directive</t>
  </si>
  <si>
    <t>Please provide details of the ownership structure of your firm and whether you have subsidiaries or parent companies</t>
  </si>
  <si>
    <t>corrected typo in 'Guidelines and conditions'!C5</t>
  </si>
  <si>
    <t>Commercial air transport operators: Please attach a copy of Annex I of your AOC to this monitoring plan as evidence.</t>
  </si>
  <si>
    <t>Job title:</t>
  </si>
  <si>
    <t>Organisation name (if acting on behalf of the aircraft operator):</t>
  </si>
  <si>
    <t>Telephone number:</t>
  </si>
  <si>
    <t>Email address:</t>
  </si>
  <si>
    <t>Under 2(c) you have chosen:</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</si>
  <si>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</si>
  <si>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</si>
  <si>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This Monitoring Plan must be submitted to your Competent Authority to the following address:</t>
  </si>
  <si>
    <t>If different to the information given above in part (k), please enter the contact address of the aircraft operator (including postcode) in the administering Member State, if any:</t>
  </si>
  <si>
    <t>Please provide an indicative list of additional aircraft types expected to be used.</t>
  </si>
  <si>
    <t>1-5</t>
  </si>
  <si>
    <t>5-10</t>
  </si>
  <si>
    <t>11-20</t>
  </si>
  <si>
    <t>21-30</t>
  </si>
  <si>
    <t>31-50</t>
  </si>
  <si>
    <t>If your competent authority requires you to hand in a signed paper copy of the monitoring plan, please use the space below for signature:</t>
  </si>
  <si>
    <t>Date</t>
  </si>
  <si>
    <t>Name and Signature of 
legally responsible person</t>
  </si>
  <si>
    <t>MSversiontracking</t>
  </si>
  <si>
    <t>Use by Competent Authority only</t>
  </si>
  <si>
    <t>To be filled in by aircraft operator</t>
  </si>
  <si>
    <t>Captain</t>
  </si>
  <si>
    <t>Company / Limited Liability Partnership</t>
  </si>
  <si>
    <t>Individual / Sole Trader</t>
  </si>
  <si>
    <t>freightandmail</t>
  </si>
  <si>
    <t>Alternative methodology</t>
  </si>
  <si>
    <t>Passengermass</t>
  </si>
  <si>
    <t>100 kg default</t>
  </si>
  <si>
    <t>Mass contained in Mass &amp; Balance documentation</t>
  </si>
  <si>
    <t>Who can we contact about your monitoring plan?</t>
  </si>
  <si>
    <t>Email address</t>
  </si>
  <si>
    <t>Management</t>
  </si>
  <si>
    <t>Please list any abbreviations, acronyms or definitions that you have used in completing this monitoring plan.</t>
  </si>
  <si>
    <t>Abbreviation</t>
  </si>
  <si>
    <t>Definition</t>
  </si>
  <si>
    <t>Additional information</t>
  </si>
  <si>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</si>
  <si>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t>Data Flow Activities</t>
  </si>
  <si>
    <t>Control activities</t>
  </si>
  <si>
    <t>Please provide details about the procedures used to assess inherent risks and control risks.</t>
  </si>
  <si>
    <t>Please provide details about the procedures used to ensure quality assurance of measuring equipment and information technology used for data flow activities.</t>
  </si>
  <si>
    <t>Please provide details about the procedures used to handle corrections and corrective actions.</t>
  </si>
  <si>
    <t>Please provide details about the procedures used to manage record keeping and documentation.</t>
  </si>
  <si>
    <t>Please provide file name(s) (if in an electronic format) or document reference number(s) (if hard copy) below:</t>
  </si>
  <si>
    <t>Document description</t>
  </si>
  <si>
    <t>Identification of Aircraft Operator</t>
  </si>
  <si>
    <t>File name/Reference</t>
  </si>
  <si>
    <t>(a)</t>
  </si>
  <si>
    <t>(f)</t>
  </si>
  <si>
    <t>Title</t>
  </si>
  <si>
    <t>(b)</t>
  </si>
  <si>
    <t>List of definitions and abbreviations used</t>
  </si>
  <si>
    <t>(d)</t>
  </si>
  <si>
    <t>(e)</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</si>
  <si>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</si>
  <si>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CONTENTS</t>
  </si>
  <si>
    <t>Guidelines and conditions</t>
  </si>
  <si>
    <t>Identification of the aircraft operator</t>
  </si>
  <si>
    <t>GUIDELINES AND CONDITIONS</t>
  </si>
  <si>
    <t>List of monitoring plan versions</t>
  </si>
  <si>
    <t>(h)</t>
  </si>
  <si>
    <t>IDENTIFICATION OF THE AIRCRAFT OPERATOR AND DESCRIPTION OF ACTIVITIES</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</si>
  <si>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</si>
  <si>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t>Generic aircraft type (ICAO aircraft type designator) and sub-type</t>
  </si>
  <si>
    <t>Method to determine actual density values of fuel uplifts</t>
  </si>
  <si>
    <t>Method to determine actual density values of fuel in tanks</t>
  </si>
  <si>
    <t>Location of evidence of routine checks of the fuel measurement systems</t>
  </si>
  <si>
    <t>You must implement and keep records of all modifications to the monitoring plan in accordance with Article 16 of the MRR.</t>
  </si>
  <si>
    <t>Member State-specific guidance is listed here:</t>
  </si>
  <si>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t>
    </r>
    <r>
      <rPr>
        <i/>
        <sz val="8"/>
        <color indexed="18"/>
        <rFont val="Arial"/>
        <family val="2"/>
      </rPr>
      <t xml:space="preserve">, </t>
    </r>
    <r>
      <rPr>
        <i/>
        <sz val="8"/>
        <color indexed="18"/>
        <rFont val="Arial"/>
        <family val="2"/>
      </rPr>
      <t xml:space="preserve">as well as </t>
    </r>
    <r>
      <rPr>
        <i/>
        <u/>
        <sz val="8"/>
        <color indexed="18"/>
        <rFont val="Arial"/>
        <family val="2"/>
      </rPr>
      <t>leased-in</t>
    </r>
    <r>
      <rPr>
        <i/>
        <sz val="8"/>
        <color indexed="18"/>
        <rFont val="Arial"/>
        <family val="2"/>
      </rPr>
      <t xml:space="preserve"> aircraft.</t>
    </r>
  </si>
  <si>
    <t>Please provide evidence that each source stream meets the overall uncertainty threshold as stipulated in table 7(c) above.</t>
  </si>
  <si>
    <t>conform with Standard (EN, ISO...)</t>
  </si>
  <si>
    <t>Is laboratory EN ISO/IEC17025 accredited for this analysis?</t>
  </si>
  <si>
    <t>If no, reference evidence to be submitted</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</si>
  <si>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</si>
  <si>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</si>
  <si>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details about the procedures used to ensure regular internal reviews and validation of data.</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</si>
  <si>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</si>
  <si>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Where deviations are observed, corrective actions must be taken in accordance with Article 63 of the MRR.</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</si>
  <si>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</si>
  <si>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Please specify the name or reference of the Commission approved tool used to estimate fuel consumption.</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</si>
  <si>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</si>
  <si>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About your operations</t>
  </si>
  <si>
    <t>(i)</t>
  </si>
  <si>
    <t>Please enter the administering Member State of the aircraft operator</t>
  </si>
  <si>
    <t>Operator status</t>
  </si>
  <si>
    <t>Scheduling of flights</t>
  </si>
  <si>
    <t>Scope of operations</t>
  </si>
  <si>
    <t>(c)</t>
  </si>
  <si>
    <t>memberstates</t>
  </si>
  <si>
    <t>aviationauthorities</t>
  </si>
  <si>
    <t>opstatus</t>
  </si>
  <si>
    <t>Please select</t>
  </si>
  <si>
    <t>Commercial</t>
  </si>
  <si>
    <t>Afghanistan - Ministry of Transport and Civil Aviation</t>
  </si>
  <si>
    <t>Non-commercial</t>
  </si>
  <si>
    <t>Algeria - Établissement Nationale de la Navigation Aérienne (ENNA)</t>
  </si>
  <si>
    <t>Austria</t>
  </si>
  <si>
    <t>Angola - Instituto Nacional da Aviação Civil</t>
  </si>
  <si>
    <t>Belgium</t>
  </si>
  <si>
    <t>Argentina - Comando de Regiones Aéreas</t>
  </si>
  <si>
    <t>flighttypes</t>
  </si>
  <si>
    <t>Bulgaria</t>
  </si>
  <si>
    <t>Armenia - General Department of Civil Aviation</t>
  </si>
  <si>
    <t>Cyprus</t>
  </si>
  <si>
    <t>Australia - Civil Aviation Safety Authority</t>
  </si>
  <si>
    <t>Scheduled flights</t>
  </si>
  <si>
    <t>Austria - Ministry of Transport, Innovation and Technology</t>
  </si>
  <si>
    <t>Non-scheduled flights</t>
  </si>
  <si>
    <t>Denmark</t>
  </si>
  <si>
    <t>Bahrain - Civil Aviation Affairs</t>
  </si>
  <si>
    <t>Scheduled and non-scheduled flights</t>
  </si>
  <si>
    <t>Estonia</t>
  </si>
  <si>
    <t>Belgium - Service public fédéral Mobilité et Transports</t>
  </si>
  <si>
    <t>Finland</t>
  </si>
  <si>
    <t>Bermuda - Bermuda Department of Civil Aviation (DCA)</t>
  </si>
  <si>
    <t>France</t>
  </si>
  <si>
    <t>Bolivia - Dirección General de Aeronáutica Civil</t>
  </si>
  <si>
    <t>operationscope</t>
  </si>
  <si>
    <t>Germany</t>
  </si>
  <si>
    <t>Bosnia and Herzegovina - Department of Civil Aviation</t>
  </si>
  <si>
    <t>Greece</t>
  </si>
  <si>
    <t>Botswana - Ministry of Works &amp; Transport — Department of Civil Aviation</t>
  </si>
  <si>
    <t>Hungary</t>
  </si>
  <si>
    <t>Brazil - Agência Nacional de Aviação Civil (ANAC)</t>
  </si>
  <si>
    <t>Ireland</t>
  </si>
  <si>
    <t>Brunei Darussalam - Department of Civil Aviation</t>
  </si>
  <si>
    <t>Italy</t>
  </si>
  <si>
    <t>Bulgaria - Civil Aviation Administration</t>
  </si>
  <si>
    <t>Latvia</t>
  </si>
  <si>
    <t>Cambodia - Ministry of Public Works and Transport</t>
  </si>
  <si>
    <t>Lithuania</t>
  </si>
  <si>
    <t>Canada - Canadian Transportation Agency</t>
  </si>
  <si>
    <t>Luxembourg</t>
  </si>
  <si>
    <t>Cape Verde - Agência de Aviação Civil (AAC)</t>
  </si>
  <si>
    <t>Malta</t>
  </si>
  <si>
    <t>Cayman - Civil Aviation Authority (CAA) of the Cayman Islands</t>
  </si>
  <si>
    <t>Mr</t>
  </si>
  <si>
    <t>Netherlands</t>
  </si>
  <si>
    <t>Chile - Dirección General de Aeronáutica Civil</t>
  </si>
  <si>
    <t>Mrs</t>
  </si>
  <si>
    <t>Poland</t>
  </si>
  <si>
    <t>China - Air Traffic Management Bureau (ATMB), General Administration of Civil Aviation of China</t>
  </si>
  <si>
    <t>Ms</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</si>
  <si>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</si>
  <si>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t>Portugal</t>
  </si>
  <si>
    <t>Colombia - República de Colombia Aeronáutica Civil</t>
  </si>
  <si>
    <t>Miss</t>
  </si>
  <si>
    <t>Romania</t>
  </si>
  <si>
    <t>Costa Rica - Dirección General de Aviación Civil</t>
  </si>
  <si>
    <t>Dr</t>
  </si>
  <si>
    <t>Slovakia</t>
  </si>
  <si>
    <t>Croatia - Civil Aviation Authority</t>
  </si>
  <si>
    <t>Slovenia</t>
  </si>
  <si>
    <t>Cuba - Instituto de Aeronáutica Civil de Cuba</t>
  </si>
  <si>
    <t>LegalStatus</t>
  </si>
  <si>
    <t>Spain</t>
  </si>
  <si>
    <t>Cyprus - Department of Civil Aviation of Cyprus</t>
  </si>
  <si>
    <t>Sweden</t>
  </si>
  <si>
    <t>Denmark - Civil Aviation Administration</t>
  </si>
  <si>
    <t>Dominican Republic - Instituto Dominicano de Aviación Civil</t>
  </si>
  <si>
    <t>Partnership</t>
  </si>
  <si>
    <t>worldcountries</t>
  </si>
  <si>
    <t>Ecuador - Dirección General de Aviación Civil del Ecuador</t>
  </si>
  <si>
    <t>Egypt - Ministry of Civil Aviation</t>
  </si>
  <si>
    <t>United Kingdom</t>
  </si>
  <si>
    <t>El Salvador - Autoridad de Aviación Civil – El Salvador</t>
  </si>
  <si>
    <t>Estonia - Estonian Civil Aviation Administration</t>
  </si>
  <si>
    <t>Afghanistan</t>
  </si>
  <si>
    <t>Fiji - Civil Aviation Authority</t>
  </si>
  <si>
    <t>Finland - Civil Aviation Authority</t>
  </si>
  <si>
    <t>Albania</t>
  </si>
  <si>
    <t>Algeria</t>
  </si>
  <si>
    <t>Gambia - Gambia Civil Aviation Authority</t>
  </si>
  <si>
    <t>American Samoa</t>
  </si>
  <si>
    <t>Germany - Air Navigation Services</t>
  </si>
  <si>
    <t>Andorra</t>
  </si>
  <si>
    <t>Ghana - Ghana Civil Aviation Authority</t>
  </si>
  <si>
    <t>Angola</t>
  </si>
  <si>
    <t>Greece - Hellenic Civil Aviation Authority</t>
  </si>
  <si>
    <t>Anguilla</t>
  </si>
  <si>
    <t>Hungary - Directorate for Air Transport</t>
  </si>
  <si>
    <t>indrange</t>
  </si>
  <si>
    <t>Antigua and Barbuda</t>
  </si>
  <si>
    <t>Iceland - Civil Aviation Administration</t>
  </si>
  <si>
    <t>Argentina</t>
  </si>
  <si>
    <t>India - Directorate General of Civil Aviation</t>
  </si>
  <si>
    <t>Armenia</t>
  </si>
  <si>
    <t>Indonesia - Direktorat Jenderal Perhubungan Udara</t>
  </si>
  <si>
    <t>Aruba</t>
  </si>
  <si>
    <t>Iran, Islamic Republic of - Civil Aviation Organization of Iran</t>
  </si>
  <si>
    <t>Australia</t>
  </si>
  <si>
    <t>Ireland - Irish Aviation Authority</t>
  </si>
  <si>
    <t>51-100</t>
  </si>
  <si>
    <t>Israel - Civil Aviation Authority</t>
  </si>
  <si>
    <t>101-200</t>
  </si>
  <si>
    <t>Azerbaijan</t>
  </si>
  <si>
    <t>Italy - Agenzia Nazionale della Sicurezza del Volo</t>
  </si>
  <si>
    <t>200+</t>
  </si>
  <si>
    <t>Bahamas</t>
  </si>
  <si>
    <t>Jamaica - Civil Aviation Authority</t>
  </si>
  <si>
    <t>Bahrain</t>
  </si>
  <si>
    <t>Japan - Ministry of Land, Infrastructure and Transport</t>
  </si>
  <si>
    <t>Bangladesh</t>
  </si>
  <si>
    <t>Jordan - Civil Aviation Regulatory Commission (CARC) (formerly called "Jordan Civil Aviation Authority (JCAA)")</t>
  </si>
  <si>
    <t>Barbados</t>
  </si>
  <si>
    <t>Kenya - Kenya Civil Aviation Authority</t>
  </si>
  <si>
    <t>Belarus</t>
  </si>
  <si>
    <t>Kuwait - Directorate General of Civil Aviation</t>
  </si>
  <si>
    <t>Latvia - Civil Aviation Agency</t>
  </si>
  <si>
    <t>Belize</t>
  </si>
  <si>
    <t>Lebanon - Lebanese Civil Aviation Authority</t>
  </si>
  <si>
    <t>Benin</t>
  </si>
  <si>
    <t>Libyan Arab Jamahiriya - Libyan Civil Aviation Authority</t>
  </si>
  <si>
    <t>Bermuda</t>
  </si>
  <si>
    <t>Lithuania - Directorate of Civil Aviation</t>
  </si>
  <si>
    <t>Bhutan</t>
  </si>
  <si>
    <t>Malaysia - Department of Civil Aviation</t>
  </si>
  <si>
    <t>Maldives - Civil Aviation Department</t>
  </si>
  <si>
    <t>Bosnia and Herzegovina</t>
  </si>
  <si>
    <t>Malta - Department of Civil Aviation</t>
  </si>
  <si>
    <t>Botswana</t>
  </si>
  <si>
    <t>Mexico - Secretaría de Comunicaciones y Transportes</t>
  </si>
  <si>
    <t>Brazil</t>
  </si>
  <si>
    <t>Mongolia - Civil Aviation Authority</t>
  </si>
  <si>
    <t>Montenegro - Ministry Maritime Affairs, Transportation and Telecommunications</t>
  </si>
  <si>
    <t>Brunei Darussalam</t>
  </si>
  <si>
    <t>Morocco - Ministère des Transports</t>
  </si>
  <si>
    <t>Namibia - Directorate of Civil Aviation (DCA Namibia)</t>
  </si>
  <si>
    <t>Burkina Faso</t>
  </si>
  <si>
    <t>Nepal - Civil Aviation Authority of Nepal</t>
  </si>
  <si>
    <t>Burundi</t>
  </si>
  <si>
    <t>Netherlands - Directorate General of Civil Aviation and Freight Transport (DGTL)</t>
  </si>
  <si>
    <t>Cambodia</t>
  </si>
  <si>
    <t>New Zealand - Airways Corporation of New Zealand</t>
  </si>
  <si>
    <t>Cameroon</t>
  </si>
  <si>
    <t>Nicaragua - Instituto Nicaragüense de Aeronáutica Civíl</t>
  </si>
  <si>
    <t>Canada</t>
  </si>
  <si>
    <t>Nigeria - Nigerian Civil Aviation Authority (NCAA)</t>
  </si>
  <si>
    <t>Cape Verde</t>
  </si>
  <si>
    <t>Norway - Civil Aviation Authority</t>
  </si>
  <si>
    <t>Cayman Islands</t>
  </si>
  <si>
    <t>Oman - Directorate General of Civil Aviation and Meteorology</t>
  </si>
  <si>
    <t>Central African Republic</t>
  </si>
  <si>
    <t>Pakistan - Civil Aviation Authority</t>
  </si>
  <si>
    <t>Chad</t>
  </si>
  <si>
    <t>Paraguay - Dirección Nacional de Aeronáutica Civil (DINAC)</t>
  </si>
  <si>
    <t>Channel Islands</t>
  </si>
  <si>
    <t>Peru - Dirección General de Aeronáutica Civil</t>
  </si>
  <si>
    <t>Chile</t>
  </si>
  <si>
    <t>Philippines - Air Transportation Office (ATO)</t>
  </si>
  <si>
    <t>China</t>
  </si>
  <si>
    <t>Poland - Civil Aviation Office</t>
  </si>
  <si>
    <t>Portugal - Instituto Nacional de Aviação Civil</t>
  </si>
  <si>
    <t>YesNo</t>
  </si>
  <si>
    <t>Republic of Korea - Ministry of Construction and Transportation</t>
  </si>
  <si>
    <t>Colombia</t>
  </si>
  <si>
    <t>Republic of Moldova - Civil Aviation Administration</t>
  </si>
  <si>
    <t>Comoros</t>
  </si>
  <si>
    <t>Romania - Romanian Civil Aeronautical Authority</t>
  </si>
  <si>
    <t>Congo</t>
  </si>
  <si>
    <t>Russian Federation - State Civil Aviation Authority</t>
  </si>
  <si>
    <t>Cook Islands</t>
  </si>
  <si>
    <t>Saudi Arabia - Ministry of Defense and Aviation Presidency of Civil Aviation</t>
  </si>
  <si>
    <t>Costa Rica</t>
  </si>
  <si>
    <t>Serbia - Civil Aviation Directorate</t>
  </si>
  <si>
    <t>Côte d'Ivoire</t>
  </si>
  <si>
    <t>Seychelles - Directorate of Civil Aviation, Ministry of Tourism</t>
  </si>
  <si>
    <t>Croatia</t>
  </si>
  <si>
    <t>Singapore - Civil Aviation Authority of Singapore</t>
  </si>
  <si>
    <t>Cuba</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</si>
  <si>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</si>
  <si>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</si>
  <si>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</si>
  <si>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</si>
  <si>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</si>
  <si>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</si>
  <si>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Djibouti</t>
  </si>
  <si>
    <t>Sudan - Civil Aviation Authority</t>
  </si>
  <si>
    <t>Dominica</t>
  </si>
  <si>
    <t>Suriname - Civil Aviation Department of Suriname</t>
  </si>
  <si>
    <t>Dominican Republic</t>
  </si>
  <si>
    <t>Sweden - Swedish Civil Aviation Authority</t>
  </si>
  <si>
    <t>Ecuador</t>
  </si>
  <si>
    <t>Switzerland - Federal Office for Civil Aviation (FOCA)</t>
  </si>
  <si>
    <t>Egypt</t>
  </si>
  <si>
    <t>Thailand - Department of Civil Aviation</t>
  </si>
  <si>
    <t>El Salvador</t>
  </si>
  <si>
    <t>Equatorial Guinea</t>
  </si>
  <si>
    <t>Tonga - Ministry of Civil Aviation</t>
  </si>
  <si>
    <t>Eritrea</t>
  </si>
  <si>
    <t>Trinidad and Tobago - Civil Aviation Authority</t>
  </si>
  <si>
    <t>Tunisia - Office de l'aviation civile et des aéroports</t>
  </si>
  <si>
    <t>Ethiopia</t>
  </si>
  <si>
    <t>Uganda - Civil Aviation Authority</t>
  </si>
  <si>
    <t>Falkland Islands (Malvinas)</t>
  </si>
  <si>
    <t>Ukraine - Civil Aviation Authority</t>
  </si>
  <si>
    <t>Fiji</t>
  </si>
  <si>
    <t>United Arab Emirates - General Civil Aviation Authority (GCAA)</t>
  </si>
  <si>
    <t>United Republic of Tanzania - Tanzania Civil Aviation Authority (TCAA)</t>
  </si>
  <si>
    <t>United States - Federal Aviation Administration</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</si>
  <si>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</si>
  <si>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t>French Guiana</t>
  </si>
  <si>
    <t>Uruguay - Dirección Nacional de Aviación Civil e Infraestructura Aeronáutica (DINACIA)</t>
  </si>
  <si>
    <t>French Polynesia</t>
  </si>
  <si>
    <t>Vanuatu - Vanuatu Civil Aviation Authority</t>
  </si>
  <si>
    <t>Gabon</t>
  </si>
  <si>
    <t>Yemen - Civil Aviation and Meteorological Authority (CAMA)</t>
  </si>
  <si>
    <t>Gambia</t>
  </si>
  <si>
    <t>Zambia - Department of Civil Aviation</t>
  </si>
  <si>
    <t>Georgia</t>
  </si>
  <si>
    <t>Ghana</t>
  </si>
  <si>
    <t>Gibraltar</t>
  </si>
  <si>
    <t>Greenland</t>
  </si>
  <si>
    <t>Grenada</t>
  </si>
  <si>
    <t>Guadeloupe</t>
  </si>
  <si>
    <t>Guam</t>
  </si>
  <si>
    <t>Guatemala</t>
  </si>
  <si>
    <t>Guernsey</t>
  </si>
  <si>
    <t>Guinea</t>
  </si>
  <si>
    <t>Guinea-Bissau</t>
  </si>
  <si>
    <t>Guyana</t>
  </si>
  <si>
    <t>Haiti</t>
  </si>
  <si>
    <t>Honduras</t>
  </si>
  <si>
    <t>Iceland</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</si>
  <si>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</si>
  <si>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</si>
  <si>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</si>
  <si>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</si>
  <si>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</si>
  <si>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</si>
  <si>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</si>
  <si>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</si>
  <si>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</si>
  <si>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</si>
  <si>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</si>
  <si>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</si>
  <si>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</si>
  <si>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</si>
  <si>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</si>
  <si>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</si>
  <si>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</si>
  <si>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</si>
  <si>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</si>
  <si>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Liechtenstein</t>
  </si>
  <si>
    <t>Madagascar</t>
  </si>
  <si>
    <t>Malawi</t>
  </si>
  <si>
    <t>Malaysia</t>
  </si>
  <si>
    <t>Maldives</t>
  </si>
  <si>
    <t>Mali</t>
  </si>
  <si>
    <t>Marshall Islands</t>
  </si>
  <si>
    <t>Martinique</t>
  </si>
  <si>
    <t>Mauritania</t>
  </si>
  <si>
    <t>Mauritius</t>
  </si>
  <si>
    <t>Mayotte</t>
  </si>
  <si>
    <t>(g)</t>
  </si>
  <si>
    <t>These could be outlined in a tree diagram or organisational chart attached to your submission</t>
  </si>
  <si>
    <t>Job title/post</t>
  </si>
  <si>
    <t>Responsibilities</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</si>
  <si>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</si>
  <si>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</si>
  <si>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</si>
  <si>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</si>
  <si>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</si>
  <si>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</si>
  <si>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</si>
  <si>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</si>
  <si>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</si>
  <si>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</si>
  <si>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</si>
  <si>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</si>
  <si>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</si>
  <si>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</si>
  <si>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</si>
  <si>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</si>
  <si>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</si>
  <si>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</si>
  <si>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</si>
  <si>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</si>
  <si>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</si>
  <si>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</si>
  <si>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</si>
  <si>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</si>
  <si>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</si>
  <si>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</si>
  <si>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</si>
  <si>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</si>
  <si>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</si>
  <si>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</si>
  <si>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</si>
  <si>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</si>
  <si>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</si>
  <si>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</si>
  <si>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</si>
  <si>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</si>
  <si>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</si>
  <si>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</si>
  <si>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</si>
  <si>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</si>
  <si>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</si>
  <si>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</si>
  <si>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</si>
  <si>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</si>
  <si>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</si>
  <si>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</si>
  <si>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</si>
  <si>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</si>
  <si>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</si>
  <si>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</si>
  <si>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</si>
  <si>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</si>
  <si>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</si>
  <si>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</si>
  <si>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</si>
  <si>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</si>
  <si>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</si>
  <si>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</si>
  <si>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</si>
  <si>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</si>
  <si>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</si>
  <si>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</si>
  <si>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</si>
  <si>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Timor-Leste</t>
  </si>
  <si>
    <t>Togo</t>
  </si>
  <si>
    <t>Tokelau</t>
  </si>
  <si>
    <t>Tonga</t>
  </si>
  <si>
    <t>Trinidad and Tobago</t>
  </si>
  <si>
    <t>Tunisia</t>
  </si>
  <si>
    <t>Turkmenistan</t>
  </si>
  <si>
    <t>Turks and Caicos Islands</t>
  </si>
  <si>
    <t>Tuvalu</t>
  </si>
  <si>
    <t>Uganda</t>
  </si>
  <si>
    <t>Ukraine</t>
  </si>
  <si>
    <t>United Arab Emirates</t>
  </si>
  <si>
    <t>Uruguay</t>
  </si>
  <si>
    <t>Uzbekistan</t>
  </si>
  <si>
    <t>Vanuatu</t>
  </si>
  <si>
    <t>Viet Nam</t>
  </si>
  <si>
    <t>Wallis and Futuna Islands</t>
  </si>
  <si>
    <t>Western Sahara</t>
  </si>
  <si>
    <t>Yemen</t>
  </si>
  <si>
    <t>Zambia</t>
  </si>
  <si>
    <t>Zimbabwe</t>
  </si>
  <si>
    <t>Air Operator Certificate:</t>
  </si>
  <si>
    <t>Issuing authority:</t>
  </si>
  <si>
    <t xml:space="preserve">
</t>
  </si>
  <si>
    <t>Please provide further description of your activities as necessary.</t>
  </si>
  <si>
    <t xml:space="preserve">
</t>
  </si>
  <si>
    <t xml:space="preserve">
</t>
  </si>
  <si>
    <t>Where a unique ICAO designator for ATC purposes is not available, please provide the aircraft registration markings used in the call sign for ATC purposes for the aircraft you operate.</t>
  </si>
  <si>
    <t>Please continue on a separate sheet if required.</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</si>
  <si>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</si>
  <si>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</si>
  <si>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t>This identifier can be found on the list published by the Commission pursuant to Article 18a(3) of the EU ETS Directive.</t>
  </si>
  <si>
    <t>Please provide details about the procedures for determining whether flights are covered by Annex I of the Directive, ensuring completeness and avoiding double counting.</t>
  </si>
  <si>
    <t xml:space="preserve">(e) </t>
  </si>
  <si>
    <t>Jet kerosene (Jet A1 or Jet A)</t>
  </si>
  <si>
    <t>Jet gasoline (Jet B)</t>
  </si>
  <si>
    <t>Aviation gasoline (AvGas)</t>
  </si>
  <si>
    <t>Alternatives</t>
  </si>
  <si>
    <r>
      <t>% of total estimated CO</t>
    </r>
    <r>
      <rPr>
        <b/>
        <vertAlign val="subscript"/>
        <sz val="8"/>
        <rFont val="Arial"/>
        <family val="2"/>
      </rPr>
      <t>2</t>
    </r>
    <r>
      <rPr>
        <b/>
        <sz val="8"/>
        <rFont val="Arial"/>
        <family val="2"/>
      </rPr>
      <t xml:space="preserve"> emissions </t>
    </r>
  </si>
  <si>
    <r>
      <t>Estimated annual fossil CO</t>
    </r>
    <r>
      <rPr>
        <b/>
        <vertAlign val="subscript"/>
        <sz val="8"/>
        <rFont val="Arial"/>
        <family val="2"/>
      </rPr>
      <t>2</t>
    </r>
    <r>
      <rPr>
        <b/>
        <sz val="8"/>
        <rFont val="Arial"/>
        <family val="2"/>
      </rPr>
      <t xml:space="preserve"> emissions from each fuel</t>
    </r>
  </si>
  <si>
    <t>Tier number</t>
  </si>
  <si>
    <t>Fuel consumption uncertainty</t>
  </si>
  <si>
    <t>Total for all fuel types:</t>
  </si>
  <si>
    <t>Difference:</t>
  </si>
  <si>
    <t>UncertTierResult</t>
  </si>
  <si>
    <t>Complete the following table with information about the procedure used to ensure that the total uncertainty of fuel measurements will comply with the requirements of the selected tier.</t>
  </si>
  <si>
    <t>Complete the following table with information about the procedure used to ensure regular cross-checks between uplift quantity as provided by invoices and uplift quantity indicated by on-board measurement.</t>
  </si>
  <si>
    <t>NCV, EF &amp; bio</t>
  </si>
  <si>
    <t>If applicable, please provide a description of the procedure used to determine the emission factors, net calorific values and biomass content of alternative fuels (source streams).</t>
  </si>
  <si>
    <t>For each source stream, succinctly describe the approach to be used for sampling fuels and materials for the determination of emission factor, net calorific value and biomass content  for each fuel or material batch</t>
  </si>
  <si>
    <t>For each source stream, succinctly describe the approach to be used for analysing fuels and materials for the determination of emission factor, net calorific value and biomass content for each fuel or material batch (if applicable to the selected tier).</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</si>
  <si>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</si>
  <si>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</si>
  <si>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t>&lt;&lt;&lt; Go to Section 9 if eligible for simplified calculation &gt;&gt;&gt;</t>
  </si>
  <si>
    <t>Please provide a short description of the methodology to treat data gaps regarding other parameters than fuel consumption, if applicable.</t>
  </si>
  <si>
    <t>ManSys</t>
  </si>
  <si>
    <t>Please provide a brief description of the method to be used to estimate fuel consumption when data is missing according to the conditions as outlined above.</t>
  </si>
  <si>
    <t>Please reference the file/document attached to your monitoring plan in the box below.</t>
  </si>
  <si>
    <t>(j)</t>
  </si>
  <si>
    <t>(k)</t>
  </si>
  <si>
    <t>(l)</t>
  </si>
  <si>
    <t>Title:</t>
  </si>
  <si>
    <t>First Name:</t>
  </si>
  <si>
    <t>Surname:</t>
  </si>
  <si>
    <t>Address Line 1:</t>
  </si>
  <si>
    <t>Address Line 2:</t>
  </si>
  <si>
    <t>City:</t>
  </si>
  <si>
    <t>State/Province/Region:</t>
  </si>
  <si>
    <t>Postcode/ZIP:</t>
  </si>
  <si>
    <t>Country:</t>
  </si>
  <si>
    <t>Date of submission of monitoring plan:</t>
  </si>
  <si>
    <t>Version No</t>
  </si>
  <si>
    <t>Chapters where modifications have been made. 
Brief explanation of changes</t>
  </si>
  <si>
    <t>Contact details</t>
  </si>
  <si>
    <t>Please enter the name of the aircraft operator:</t>
  </si>
  <si>
    <t>If different to the name given in 2(a), please also enter the name of the aircraft operator as it appears on the Commission's list of operators:</t>
  </si>
  <si>
    <t>Please enter the unique ICAO designator used in the call sign for Air Traffic Control (ATC) purposes, where available:</t>
  </si>
  <si>
    <t xml:space="preserve"> Contact details and Address for Service</t>
  </si>
  <si>
    <t>It will help us to have someone who we can contact directly with any questions about your monitoring plan. The person you name should have the authority to act on your behalf. This could be an agent acting on behalf of the aircraft operator.</t>
  </si>
  <si>
    <t xml:space="preserve">
</t>
  </si>
  <si>
    <r>
      <t xml:space="preserve">Please provide a list of the aircraft types operated at the </t>
    </r>
    <r>
      <rPr>
        <b/>
        <u/>
        <sz val="10"/>
        <rFont val="Arial"/>
        <family val="2"/>
      </rPr>
      <t>time of submission of this monitoring plan</t>
    </r>
    <r>
      <rPr>
        <b/>
        <sz val="10"/>
        <rFont val="Arial"/>
        <family val="2"/>
      </rPr>
      <t>.</t>
    </r>
  </si>
  <si>
    <t>ANNUAL EMISSIONS MONITORING PLAN</t>
  </si>
  <si>
    <t>Activity data</t>
  </si>
  <si>
    <t>Uncertainty assessment</t>
  </si>
  <si>
    <t>Emission factors</t>
  </si>
  <si>
    <t>Simplified calculation of CO2 emissions</t>
  </si>
  <si>
    <t>Data Gaps</t>
  </si>
  <si>
    <t>Eligibility for simplified approaches</t>
  </si>
  <si>
    <t>Colour codes and fonts:</t>
  </si>
  <si>
    <t>It is recommended that you go through the file from start to end. There are a few functions which will guide you through the form which depend on previous input, such as cells changing colour if an input is not needed (see colour codes below).</t>
  </si>
  <si>
    <t>Monitoring Plan for  Tonne-Kilometre Data</t>
  </si>
  <si>
    <t>BooleanValues</t>
  </si>
  <si>
    <t>aviation gasoline (AvGas)</t>
  </si>
  <si>
    <t>Biofuel</t>
  </si>
  <si>
    <t>other alternative fuel</t>
  </si>
  <si>
    <t>jet kerosene
(Jet A1 or Jet A)</t>
  </si>
  <si>
    <t>jet gasoline 
(Jet B)</t>
  </si>
  <si>
    <t xml:space="preserve">
Generic aircraft type 
(ICAO aircraft type designator)</t>
  </si>
  <si>
    <t xml:space="preserve">
Sub-type (optional input)</t>
  </si>
  <si>
    <t xml:space="preserve">
Estimated number of aircraft to be operated</t>
  </si>
  <si>
    <t xml:space="preserve">
Number of aircraft operated at time of submission</t>
  </si>
  <si>
    <t>&lt;&lt;&lt; Click here to proceed to section 9 "Simplified Calculation" &gt;&gt;&gt;</t>
  </si>
  <si>
    <t>Eligibility for simplified procedures for small emitters</t>
  </si>
  <si>
    <r>
      <t>tonnes CO</t>
    </r>
    <r>
      <rPr>
        <b/>
        <vertAlign val="subscript"/>
        <sz val="8"/>
        <rFont val="Arial"/>
        <family val="2"/>
      </rPr>
      <t>2</t>
    </r>
  </si>
  <si>
    <t>Control Activities</t>
  </si>
  <si>
    <t>The figure should only include those flights, which are covered by EU ETS.</t>
  </si>
  <si>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</si>
  <si>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</si>
  <si>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</si>
  <si>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</si>
  <si>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Method (A/B)</t>
  </si>
  <si>
    <t>Data source used to determine fuel uplift</t>
  </si>
  <si>
    <t>Methods for transmitting, storing and retrieving data</t>
  </si>
  <si>
    <t>Please continue on a separate sheet as required.</t>
  </si>
  <si>
    <t xml:space="preserve">
</t>
  </si>
  <si>
    <t>http://ec.europa.eu/clima/policies/transport/aviation/index_en.htm</t>
  </si>
  <si>
    <t>http://ec.europa.eu/clima/policies/ets/monitoring/index_en.htm</t>
  </si>
  <si>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</si>
  <si>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</si>
  <si>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</si>
  <si>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</si>
  <si>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Taken from fuel supplier (delivery notes or invoices)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</si>
  <si>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</si>
  <si>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</si>
  <si>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</si>
  <si>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t>Type of deviation</t>
  </si>
  <si>
    <t>Justification of special circumstances</t>
  </si>
  <si>
    <t>Aerodromes for which deviation applies</t>
  </si>
  <si>
    <t>Uncertainty Assessment</t>
  </si>
  <si>
    <t>Are fuel uplifts determined solely by the invoiced quantity of fuel or other appropriate information provided by the supplier?</t>
  </si>
  <si>
    <t>If no:</t>
  </si>
  <si>
    <t>Measurement equipment
uncertainty
(+/-%)</t>
  </si>
  <si>
    <t>Please identify the main sources of uncertainty and their associated levels of uncertainty for your fuel consumption measurements.</t>
  </si>
  <si>
    <t>Source of uncertainty</t>
  </si>
  <si>
    <t>Level of uncertainty</t>
  </si>
  <si>
    <t>Comments on level of uncertainty</t>
  </si>
  <si>
    <t>Please provide details about the uncertainty threshold you intend to meet for each source stream (fuel type).</t>
  </si>
  <si>
    <t>Source stream (Fuel type)</t>
  </si>
  <si>
    <t>Source stream classification</t>
  </si>
  <si>
    <t>Std Fuels</t>
  </si>
  <si>
    <t>Jet kerosene</t>
  </si>
  <si>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</si>
  <si>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t>Jet gasoline</t>
  </si>
  <si>
    <t>Aviation gasoline</t>
  </si>
  <si>
    <t>Alternative</t>
  </si>
  <si>
    <t>Biofuels</t>
  </si>
  <si>
    <t>Please confirm that you will use the following standard emission factors for commercial standard aviation fuels</t>
  </si>
  <si>
    <t>Type of aviation fuel</t>
  </si>
  <si>
    <t>Confirm</t>
  </si>
  <si>
    <t>Source stream (fuel type)</t>
  </si>
  <si>
    <t>Parameter</t>
  </si>
  <si>
    <t>Description</t>
  </si>
  <si>
    <t>Frequency</t>
  </si>
  <si>
    <t>Name of laboratory</t>
  </si>
  <si>
    <t>Analytical procedures</t>
  </si>
  <si>
    <r>
      <t>CALCULATION OF CO</t>
    </r>
    <r>
      <rPr>
        <b/>
        <vertAlign val="subscript"/>
        <sz val="14"/>
        <rFont val="Arial"/>
        <family val="2"/>
      </rPr>
      <t>2</t>
    </r>
    <r>
      <rPr>
        <b/>
        <sz val="14"/>
        <rFont val="Arial"/>
        <family val="2"/>
      </rPr>
      <t xml:space="preserve"> EMISSIONS </t>
    </r>
  </si>
  <si>
    <r>
      <t xml:space="preserve">Please specify the methodology used to measure fuel consumption for </t>
    </r>
    <r>
      <rPr>
        <b/>
        <u/>
        <sz val="10"/>
        <rFont val="Arial"/>
        <family val="2"/>
      </rPr>
      <t>each aircraft type</t>
    </r>
    <r>
      <rPr>
        <b/>
        <sz val="10"/>
        <rFont val="Arial"/>
        <family val="2"/>
      </rPr>
      <t>.</t>
    </r>
  </si>
  <si>
    <r>
      <t>Default IPCC value
(tonnes CO</t>
    </r>
    <r>
      <rPr>
        <b/>
        <vertAlign val="subscript"/>
        <sz val="8"/>
        <rFont val="Arial"/>
        <family val="2"/>
      </rPr>
      <t xml:space="preserve">2 </t>
    </r>
    <r>
      <rPr>
        <b/>
        <sz val="8"/>
        <rFont val="Arial"/>
        <family val="2"/>
      </rPr>
      <t>/tonne fuel)</t>
    </r>
  </si>
  <si>
    <t>Simplified calculation</t>
  </si>
  <si>
    <t>Please confirm that the following standard emission factors for commercial standard aviation fuels will be used to calculate emissions</t>
  </si>
  <si>
    <t>If using an alternative fuel (including biofuel), please outline the proposed emission factor and net calorific value to be used and justify the methodology used.</t>
  </si>
  <si>
    <t>&lt;&lt;&lt; If you have selected the t-km monitoring plan under 2(c), click here to proceed to section 4 &gt;&gt;&gt;</t>
  </si>
  <si>
    <t>Version comments</t>
  </si>
  <si>
    <t>presented in WG3</t>
  </si>
  <si>
    <t>draft published on Web</t>
  </si>
  <si>
    <t>Check the CA's webpage or directly contact the CA in order to find out if you have the correct version of the template. The template version is clearly indicated on the cover page of this file.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</si>
  <si>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</si>
  <si>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For each aircraft type you have to specify which fuels will be used (which "source streams" will be associated with the emission sources). You can do that by entering "1" or "TRUE" in the appropriate fields. Leave the field blank if the fuel is not used.</t>
  </si>
  <si>
    <r>
      <t xml:space="preserve">If the chosen methodology (Method A/Method B) is not applied for </t>
    </r>
    <r>
      <rPr>
        <b/>
        <u/>
        <sz val="10"/>
        <rFont val="Arial"/>
        <family val="2"/>
      </rPr>
      <t>all aircraft types</t>
    </r>
    <r>
      <rPr>
        <b/>
        <sz val="10"/>
        <rFont val="Arial"/>
        <family val="2"/>
      </rPr>
      <t xml:space="preserve">, please provide a justification for this approach </t>
    </r>
    <r>
      <rPr>
        <b/>
        <sz val="10"/>
        <rFont val="Arial"/>
        <family val="2"/>
      </rPr>
      <t>in the box below</t>
    </r>
  </si>
  <si>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</si>
  <si>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</si>
  <si>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identify the relevant job titles/posts and provide a succinct summary of their role relevant to monitoring and reporting. Only those with overall responsibility and other key roles should be listed below (i.e. do not include delegated responsibilities)</t>
  </si>
  <si>
    <t>No documented environmental management system in place</t>
  </si>
  <si>
    <t>Documented environmental management system in place</t>
  </si>
  <si>
    <t>Certified environmental management system in place</t>
  </si>
  <si>
    <r>
      <t>SIMPLIFIED CALCULATION OF CO</t>
    </r>
    <r>
      <rPr>
        <b/>
        <vertAlign val="subscript"/>
        <sz val="14"/>
        <rFont val="Arial"/>
        <family val="2"/>
      </rPr>
      <t>2</t>
    </r>
    <r>
      <rPr>
        <b/>
        <sz val="14"/>
        <rFont val="Arial"/>
        <family val="2"/>
      </rPr>
      <t xml:space="preserve"> EMISSIONS</t>
    </r>
  </si>
  <si>
    <r>
      <t>Default IPCC value (tCO</t>
    </r>
    <r>
      <rPr>
        <b/>
        <vertAlign val="subscript"/>
        <sz val="8"/>
        <rFont val="Arial"/>
        <family val="2"/>
      </rPr>
      <t xml:space="preserve">2 </t>
    </r>
    <r>
      <rPr>
        <b/>
        <sz val="8"/>
        <rFont val="Arial"/>
        <family val="2"/>
      </rPr>
      <t>/ t)</t>
    </r>
  </si>
  <si>
    <t>UpliftDataSource</t>
  </si>
  <si>
    <t>As measured by fuel supplier</t>
  </si>
  <si>
    <t>On-board measuring equipment</t>
  </si>
  <si>
    <t>TankDataSource</t>
  </si>
  <si>
    <t>Recorded in Mass &amp; Balance documentation</t>
  </si>
  <si>
    <t>Recorded in aircraft technical log</t>
  </si>
  <si>
    <t>Transmitted electronically from aircraft to operator</t>
  </si>
  <si>
    <t>Daily</t>
  </si>
  <si>
    <t>Weekly</t>
  </si>
  <si>
    <t>Monthly</t>
  </si>
  <si>
    <t>Annual</t>
  </si>
  <si>
    <t>parameters</t>
  </si>
  <si>
    <t>Biogenic content</t>
  </si>
  <si>
    <t>NCV</t>
  </si>
  <si>
    <t>EF</t>
  </si>
  <si>
    <t>NCV &amp; EF</t>
  </si>
  <si>
    <t>UncertThreshold</t>
  </si>
  <si>
    <t>&lt;2.5%</t>
  </si>
  <si>
    <t>&lt;5.0%</t>
  </si>
  <si>
    <t>This monitoring plan was submitted by:</t>
  </si>
  <si>
    <t>TEXT (Language Version)</t>
  </si>
  <si>
    <t>English Version (Original)</t>
  </si>
  <si>
    <t>Phase 3 Installation Monitoring Plan</t>
  </si>
  <si>
    <t>MP P3 Inst</t>
  </si>
  <si>
    <t>Phase 3 Monitoring Plan Aircraft operators</t>
  </si>
  <si>
    <t>MP P3 Aircraft</t>
  </si>
  <si>
    <t>Phase 3 Monitoring Plan Aircraft t-km</t>
  </si>
  <si>
    <t>MP P3 TKM</t>
  </si>
  <si>
    <t>Umweltbundesamt</t>
  </si>
  <si>
    <t>UBA</t>
  </si>
  <si>
    <t>HR</t>
  </si>
  <si>
    <t>IC</t>
  </si>
  <si>
    <t>LI</t>
  </si>
  <si>
    <t>NO</t>
  </si>
  <si>
    <t>Croatian</t>
  </si>
  <si>
    <t>hr</t>
  </si>
  <si>
    <t>Icelandic</t>
  </si>
  <si>
    <t>ic</t>
  </si>
  <si>
    <t>Norwegian</t>
  </si>
  <si>
    <t>no</t>
  </si>
  <si>
    <t>Update by COM for EFTA countries</t>
  </si>
  <si>
    <t>Update by Task force / UK</t>
  </si>
  <si>
    <t>?</t>
  </si>
  <si>
    <t>Version Number of this monitoring plan:</t>
  </si>
  <si>
    <t>Unique Identifier of the aircraft operator (CRCO No.):</t>
  </si>
  <si>
    <t>A. Monitoring Plan versions</t>
  </si>
  <si>
    <t>This sheet is used for tracking the actual version of the monitoring plan. Each version of the monitoring plan should have a unique version number, and a reference date.</t>
  </si>
  <si>
    <t>The status of the monitoring plan at the reference date should be described in the "status" column. Possible status types include "submitted to the competent authority (CA)", "approved by the CA", "working draft" etc.</t>
  </si>
  <si>
    <t>Reference date</t>
  </si>
  <si>
    <t>Status at reference date</t>
  </si>
  <si>
    <t>submitted to competent authority</t>
  </si>
  <si>
    <t>returned with remarks</t>
  </si>
  <si>
    <t>approved by competent authority</t>
  </si>
  <si>
    <t>Euconst_MPReferenceDateTypes</t>
  </si>
  <si>
    <t>Directive 2003/87/EC, as amended most recently by Directive 2009/29/EC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</si>
  <si>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t>The Directive can be downloaded from:</t>
  </si>
  <si>
    <t>http://eur-lex.europa.eu/LexUriServ/LexUriServ.do?uri=CONSLEG:2003L0087:20090625:EN:PDF</t>
  </si>
  <si>
    <t>Article 12 of the MRR sets out specific requirements for the content and submission of the monitoring plan and its updates. Article 12 outlines the importance of the Monitoring plan as follows:</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</si>
  <si>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</si>
  <si>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</si>
  <si>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All Commission guidance documents on the Monitoring and Reporting Regulation can be found at:</t>
  </si>
  <si>
    <t>The monitoring plan shall consist of a detailed, complete and transparent documentation of the monitoring methodology of a specific installation or aircraft operator and shall contain at least the elements laid down in Annex I.</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</si>
  <si>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</si>
  <si>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 xml:space="preserve">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
</t>
  </si>
  <si>
    <t>Accordingly, all references to Member States in this template should be interpreted as including all 30 (31 from 2013) EEA States. The EEA comprises the 27 (28 from 2013) EU Member States, Iceland, Liechtenstein and Norway.</t>
  </si>
  <si>
    <t>Read carefully the instructions below for filling this template.</t>
  </si>
  <si>
    <t>Some Member States may require you to use an alternative system, such as Internet-based forms instead of a spreadsheet. Check your administering Member State requirements. In this case the CA will provide further information to you.</t>
  </si>
  <si>
    <t>The CA may contact you to discuss modifications to your monitoring plan to ensure the accurate and verifiable monitoring and reporting of annual emissions, according to the general and specific requirements of the MRR. Not 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</si>
  <si>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</si>
  <si>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http://ec.europa.eu/clima/policies/ets/index_en.htm</t>
  </si>
  <si>
    <t>Green fields show automatically calculated results. Red text indicates error messages (missing data etc).</t>
  </si>
  <si>
    <t>Shaded fields indicate that an input in another field makes the input here irrelevant.</t>
  </si>
  <si>
    <t>Light yellow fields indicate input fields.</t>
  </si>
  <si>
    <t>Please add more lines if necessary</t>
  </si>
  <si>
    <t>rejected by competent authority</t>
  </si>
  <si>
    <t>working draft</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</si>
  <si>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</si>
  <si>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</si>
  <si>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</si>
  <si>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Actual version number of the monitoring plan</t>
  </si>
  <si>
    <t>Note: This number will also be displayed on the cover page of this file. It should be consistent with your entry in section 1.</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</si>
  <si>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</si>
  <si>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</si>
  <si>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</si>
  <si>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&lt;&lt;&lt; If you have chosen the t-km monitoring plan, click here to continue with section 4(f). &gt;&gt;&gt;</t>
  </si>
  <si>
    <t>Title of procedure</t>
  </si>
  <si>
    <t>Reference for procedure</t>
  </si>
  <si>
    <t>Brief description of procedure</t>
  </si>
  <si>
    <t>Post or department responsible for data maintenance</t>
  </si>
  <si>
    <t>Location where records are kept</t>
  </si>
  <si>
    <t>Name of system used (where applicable)</t>
  </si>
  <si>
    <r>
      <t>Operators who are considered to be small emitters may choose to use simplified procedures to estimate fuel consumption using tools implemented by Eurocontrol or another relevant organisation</t>
    </r>
    <r>
      <rPr>
        <i/>
        <sz val="8"/>
        <color indexed="18"/>
        <rFont val="Arial"/>
        <family val="2"/>
      </rPr>
      <t>. In this case, complete the worksheet "simplified calculation" instead of the worksheet "calculation".</t>
    </r>
  </si>
  <si>
    <t>&lt;&lt;&lt; If you have chosen "False", please continue directly to section 6. &gt;&gt;&gt;</t>
  </si>
  <si>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</si>
  <si>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</si>
  <si>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Entries here are only required / allowed if you have entered in section 5(b) that you intend to use simplified procedures to estimate fuel consumption.</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</si>
  <si>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</si>
  <si>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details about the procedure for managing the assignment of responsibilities and competences of personnel responsible for monitoring and reporting, in accordance with Article 58(3)(c) of the MRR.</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</si>
  <si>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</si>
  <si>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</si>
  <si>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</si>
  <si>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</si>
  <si>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Name of IT system</t>
    </r>
    <r>
      <rPr>
        <sz val="8"/>
        <rFont val="Arial"/>
        <family val="2"/>
      </rPr>
      <t xml:space="preserve"> used (where applicable).</t>
    </r>
  </si>
  <si>
    <r>
      <t xml:space="preserve">List of </t>
    </r>
    <r>
      <rPr>
        <u/>
        <sz val="8"/>
        <rFont val="Arial"/>
        <family val="2"/>
      </rPr>
      <t>EN</t>
    </r>
    <r>
      <rPr>
        <sz val="8"/>
        <rFont val="Arial"/>
        <family val="2"/>
      </rPr>
      <t xml:space="preserve"> or other </t>
    </r>
    <r>
      <rPr>
        <u/>
        <sz val="8"/>
        <rFont val="Arial"/>
        <family val="2"/>
      </rPr>
      <t>standards</t>
    </r>
    <r>
      <rPr>
        <sz val="8"/>
        <rFont val="Arial"/>
        <family val="2"/>
      </rPr>
      <t xml:space="preserve"> applied (where relevant)</t>
    </r>
  </si>
  <si>
    <r>
      <t xml:space="preserve">List of </t>
    </r>
    <r>
      <rPr>
        <u/>
        <sz val="8"/>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</si>
  <si>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</si>
  <si>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t>Monitoring Plan versions</t>
  </si>
  <si>
    <t>First draft for third phase by UBA</t>
  </si>
  <si>
    <t>Translation version</t>
  </si>
  <si>
    <t>Corrected version (typos)…</t>
  </si>
  <si>
    <t>&lt;&lt;&lt; Click here to proceed to next section &gt;&gt;&gt;</t>
  </si>
  <si>
    <t>&lt;&lt;&lt; Click here to proceed to section 11 "Management" &gt;&gt;&gt;</t>
  </si>
  <si>
    <t xml:space="preserve">Identify the Competent Authority (CA) responsible for your case in that administering Member State (there may be more than one CA per Member State). </t>
  </si>
  <si>
    <t>Please specify whether you are a commercial or non-commercial air transport operator, whether you operate scheduled, non-scheduled flights or both and, whether the scope of your operations covers only the EEA or also non EEA countries.</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</si>
  <si>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</si>
  <si>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</si>
  <si>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provide details about the procedure to be used for defining the monitoring methodology for </t>
    </r>
    <r>
      <rPr>
        <b/>
        <u/>
        <sz val="10"/>
        <rFont val="Arial"/>
        <family val="2"/>
      </rPr>
      <t>additional aircraft types</t>
    </r>
    <r>
      <rPr>
        <b/>
        <sz val="10"/>
        <rFont val="Arial"/>
        <family val="2"/>
      </rPr>
      <t>.</t>
    </r>
  </si>
  <si>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</si>
  <si>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t>conform with Standard (EN, ISO,...)</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</si>
  <si>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</si>
  <si>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</si>
  <si>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r>
      <t>Does your organisation have a documented environmental</t>
    </r>
    <r>
      <rPr>
        <b/>
        <sz val="10"/>
        <color indexed="10"/>
        <rFont val="Arial"/>
        <family val="2"/>
      </rPr>
      <t xml:space="preserve"> </t>
    </r>
    <r>
      <rPr>
        <b/>
        <sz val="10"/>
        <rFont val="Arial"/>
        <family val="2"/>
      </rPr>
      <t>management system?  Please choose the most relevant response.</t>
    </r>
  </si>
  <si>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</si>
  <si>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Ireland - Commission for Aviation Regulation</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</si>
  <si>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</si>
  <si>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</si>
  <si>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t>Bolivia, Plurinational State of</t>
  </si>
  <si>
    <t>Virgin Islands, British</t>
  </si>
  <si>
    <t>Macao SAR</t>
  </si>
  <si>
    <t>Korea, Democratic People's Republic of</t>
  </si>
  <si>
    <t>Congo, The Democratic Republic of the</t>
  </si>
  <si>
    <t>Faroe Islands</t>
  </si>
  <si>
    <t>Holy See (Vatican City State)</t>
  </si>
  <si>
    <t>Libya</t>
  </si>
  <si>
    <t>Korea, Republic of</t>
  </si>
  <si>
    <t>Palestinian Territory, Occupied</t>
  </si>
  <si>
    <t>Moldova, Republic of</t>
  </si>
  <si>
    <t>Saint Barthélemy</t>
  </si>
  <si>
    <t>Tanzania, United Republic of</t>
  </si>
  <si>
    <t>United States</t>
  </si>
  <si>
    <t>Virgin Islands, U.S.</t>
  </si>
  <si>
    <t>Venezuela, Bolivarian Republic of</t>
  </si>
  <si>
    <t>Curaçao</t>
  </si>
  <si>
    <t>Saint Helena, Ascension and Tristan da Cunha</t>
  </si>
  <si>
    <t>Sint Maarten (Dutch Part)</t>
  </si>
  <si>
    <t>South Georgia and the South Sandwich Islands</t>
  </si>
  <si>
    <t>South Sudan</t>
  </si>
  <si>
    <t>Taiwan</t>
  </si>
  <si>
    <t>Kosovo, United Nations Interim Administration Mission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</si>
  <si>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</si>
  <si>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</si>
  <si>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</si>
  <si>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</si>
  <si>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</si>
  <si>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</si>
  <si>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</si>
  <si>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</si>
  <si>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</si>
  <si>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</si>
  <si>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</si>
  <si>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</si>
  <si>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</si>
  <si>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</si>
  <si>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</si>
  <si>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</si>
  <si>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</si>
  <si>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</si>
  <si>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</si>
  <si>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</si>
  <si>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</si>
  <si>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</si>
  <si>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</si>
  <si>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</si>
  <si>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</si>
  <si>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t>Payload (Freight and Mail)</t>
  </si>
  <si>
    <t>Are you required to have Mass and Balance documentation for the relevant flights?</t>
  </si>
  <si>
    <r>
      <t xml:space="preserve">Aircraft operators which are </t>
    </r>
    <r>
      <rPr>
        <b/>
        <i/>
        <u/>
        <sz val="8"/>
        <color indexed="18"/>
        <rFont val="Arial"/>
        <family val="2"/>
      </rPr>
      <t>not</t>
    </r>
    <r>
      <rPr>
        <i/>
        <sz val="8"/>
        <color indexed="18"/>
        <rFont val="Arial"/>
        <family val="2"/>
      </rPr>
      <t xml:space="preserve"> </t>
    </r>
    <r>
      <rPr>
        <i/>
        <sz val="8"/>
        <color indexed="18"/>
        <rFont val="Arial"/>
        <family val="2"/>
      </rPr>
      <t>required to have Mass and Balance documentation shall propose a suitable methodology for determining the mass of freight and mail.</t>
    </r>
  </si>
  <si>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</si>
  <si>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</si>
  <si>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</si>
  <si>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</si>
  <si>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</si>
  <si>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</si>
  <si>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</si>
  <si>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</si>
  <si>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</si>
  <si>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</si>
  <si>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</si>
  <si>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</si>
  <si>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</si>
  <si>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</si>
  <si>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</si>
  <si>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</si>
  <si>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Hong Kong SAR</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</si>
  <si>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</si>
  <si>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t>Thereafter the formulas in row C must be corrected in order to point to the correct aircraft type in section 4(a).</t>
  </si>
  <si>
    <t>MS comments included, submitted to CCC</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</si>
  <si>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</si>
  <si>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ausblenden</t>
  </si>
  <si>
    <t>One bug removed</t>
  </si>
  <si>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</si>
  <si>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Version endorsed by CCC on 11 July</t>
  </si>
  <si>
    <t>OJ Reference added</t>
  </si>
  <si>
    <t>The Monitoring and Reporting Regulation (Commission Regulation (EU) No 601/2012, hereinafter the "MRR"), defines further requirements for monitoring and reporting. The MRR can be downloaded from:</t>
  </si>
  <si>
    <t>http://eur-lex.europa.eu/LexUriServ/LexUriServ.do?uri=OJ:L:2012:181:0030:0104:EN:PDF</t>
  </si>
  <si>
    <t>Monitoring Plan EU ETS &amp; CORSIA</t>
  </si>
  <si>
    <t>MP ETS+CORSIA</t>
  </si>
  <si>
    <t>Used for combined reporting under the EU ETS and ICAO CORSIA</t>
  </si>
  <si>
    <t>Sections added to the EU ETS template related to information required for CORSIA are identified by a light blue frame.</t>
  </si>
  <si>
    <t>Please confirm if you want to use this monitoring plan for CORSIA:</t>
  </si>
  <si>
    <t>TrueFalseOnly</t>
  </si>
  <si>
    <t>If you nevertheless want to make use of the CORSIA option, the relevant explanations have to be included below. Clearly indicate the names of the subsidiaries which also carry out international aviation activities and select how aircraft identification of the subsidiary for international flights is managed. Where appropriate, please attach additional explanatory files to the Emissions Monitoring Plan.</t>
  </si>
  <si>
    <t>Legal representative of the aircraft operator</t>
  </si>
  <si>
    <t>No.</t>
  </si>
  <si>
    <t>Registration mark</t>
  </si>
  <si>
    <t>If your fleet exceeds 30 registration marks, list the remaining markings in this field, separated by a semi-colon (";").</t>
  </si>
  <si>
    <t xml:space="preserve">If a unique ICAO designator is not available, enter the identification for ATC purposes (tail numbers) of all the aircraft you operate as used in box 7 of the flight plan. </t>
  </si>
  <si>
    <t>Please provide a list of any additional aircraft types operated at the time of submission of this monitoring plan, which carry out international flights falling within the scope of CORSIA.</t>
  </si>
  <si>
    <t>Please list only aircraft not already mentioned under point (a) above.</t>
  </si>
  <si>
    <t>Please provide an indicative list of additional aircraft types expected to be used, which will carry out international flights falling within the scope of CORSIA.</t>
  </si>
  <si>
    <t>Note that - unless specific requirements are mentioned - the procedures below are considered to apply to both monitoring obligations, i.e. under the EU ETS and CORSIA. Where your procedures differ between both systems, please outline the differences in the "description" field.</t>
  </si>
  <si>
    <t>Please provide an estimate/prediction of the total annual fossil CO2 emissions for international flights covered by CORSIA.</t>
  </si>
  <si>
    <t>https://ec.europa.eu/clima/sites/clima/files/ets/monitoring/docs/gd2_guidance_aircraft_en.pdf</t>
  </si>
  <si>
    <t>It is recommended to include steps in this procedure which allow the distinction of intra-EEA flights ("reduced scope") and flights falling under the "full scope" of the EU ETS. For more information see MRR guidance document 2, "The Monitoring and Reporting Regulation – General guidance for Aircraft Operators". This document can be found at:</t>
  </si>
  <si>
    <t>Note: If you have chosen "True" for this question, you must choose the "Monitoring Plan for annual emissions" in section 2(c).</t>
  </si>
  <si>
    <t>Contradiction with 2.c!</t>
  </si>
  <si>
    <t>EUConst_ErrPrimaryMP</t>
  </si>
  <si>
    <t>Special care should be taken to ensure that this procedure leads to a distinction between flights with offsetting requirement as described in Annex 16, Volume IV, Part II, Chapter 3, 3.1., and other flights, for the period from 1 January 2021.</t>
  </si>
  <si>
    <t>Note 1: Such aggregated reporting is only allowed for subsidiaries which have to report to the same State. If you make use of it, you must explicitly confirm that all the subsidiaries are wholly-owned by the parent.</t>
  </si>
  <si>
    <t>Note 2: CORSIA rules require that baseline emissions data (period 2019-2020) have to be assigned separately for each subsidiary aircraft operator. Therefore, if you want to make use of this option, you have to provide a clear procedure how the data can be separated accordingly.</t>
  </si>
  <si>
    <t>Please note that the threshold given relates to the "full scope" of the EU ETS.</t>
  </si>
  <si>
    <t>Please confirm whether your operate flights with total annual fossil CO2 emissions lower than 25 000 tonnes per year (full scope) or lower than 3 000 tonnes per year (reduced scope)?</t>
  </si>
  <si>
    <t>Provide suitable information to support the fact that you operate fewer than 243 flights per period for three consecutive four-month periods, or that your annual emissions are lower than 25 000 tonnes of CO2 per year (full scope) or lower than 3 000 t/CO2 per year (reduced scope). Where necessary, you can attach further documents (see Section 15).</t>
  </si>
  <si>
    <t xml:space="preserve">Note: This sub-section deals only with simplified approaches for the EU ETS. </t>
  </si>
  <si>
    <r>
      <t>Please provide an estimate/prediction of the total annual fossil CO</t>
    </r>
    <r>
      <rPr>
        <b/>
        <vertAlign val="subscript"/>
        <sz val="10"/>
        <rFont val="Arial"/>
        <family val="2"/>
      </rPr>
      <t>2</t>
    </r>
    <r>
      <rPr>
        <b/>
        <sz val="10"/>
        <rFont val="Arial"/>
        <family val="2"/>
      </rPr>
      <t xml:space="preserve"> emissions for Annex I activities.</t>
    </r>
  </si>
  <si>
    <t>The figure should only include those flights, which are covered by EU ETS (full scope).</t>
  </si>
  <si>
    <t>Please provide an estimate/prediction of the total annual fossil CO2 emissions on intra-EEA flights only.</t>
  </si>
  <si>
    <t>The figure should only include those flights, which are covered by EU ETS (reduced scope).</t>
  </si>
  <si>
    <t>For the purpose of CORSIA, it is allowed that an aircraft operator in a parent-subsidiary relationship seeks to be considered as a single aircraft operator. However, as this is not allowed for the purpose of the EU ETS, it is recommended not to make use of this options for simplicity of administration.</t>
  </si>
  <si>
    <t>Eligibility for simplified procedures for small emitters under the EU ETS</t>
  </si>
  <si>
    <t>https://www.icao.int/environmental-protection/CORSIA/Pages/state-pairs.aspx</t>
  </si>
  <si>
    <t>If you intend to use a monitoring system based on purchase records, please provide all relevant details required to ensure complicance with the relevant Commission guidance, including details on traceability of the biofuel's origin and avoidance of double counting with other RES schemes, evidence for meeting the sustainability criteria, and that the amount of biofuel consumption is technically feasible in relation to the EU ETS flights for which the fuel is claimed to be used.</t>
  </si>
  <si>
    <t>If you intend to use this monitoring plan also for the purpose of monitoring of flights not covered by the EU ETS, but covered by CORSIA, it is required that you confirm which monitoring methodologies you apply.</t>
  </si>
  <si>
    <t>In line with the SARPs for the implementation of CORSIA, you can either apply a Fuel Use Monitoring Method, or the ICAO CORSIA CO2 Estimation and Reporting Tool (CERT).</t>
  </si>
  <si>
    <t>a Fuel Use Monitoring Method is mandatory for aeroplane operators with annual emissions equal to or above 500 000 tonnes of CO2 from international flights, as defined in Annex 16, Volume IV, Part II, Chapter 1, 1.1.2 and Chapter 2, 2.1.</t>
  </si>
  <si>
    <t>an aeroplane operator with annual CO2 emissions from international flights, as defined in Annex 16, Volume IV, Part II, Chapter 1, 1.1.2 and Chapter 2, 2.1 of less than 500 000 tonnes, shall use either a Fuel Use Monitoring Method or the ICAO CORSIA CO2 Estimation and Reporting Tool (CERT).</t>
  </si>
  <si>
    <t xml:space="preserve">For the reporting years 2019 and 2020 (in accordance with Annex 16, Volume IV, Part II, Chapter 2, 2.2.1.2) </t>
  </si>
  <si>
    <t>The following rules for selecting methodologies apply:</t>
  </si>
  <si>
    <t xml:space="preserve">For the reporting years 2021 until 2035  (in accordance with Annex 16, Volume IV, Part II, Chapter 2, 2.2.1.3) </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</si>
  <si>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the ICAO CORSIA CO2 Estimation and Reporting Tool (CERT).</t>
  </si>
  <si>
    <t>an aeroplane operator with annual emissions from international flights subject to offsetting requirements, as defined in Annex 16, Volume IV, Part II, Chapter 1, 1.1.2, and Chapter 3, 3.1, of less than 50 000 tonnes, shall use either a Fuel Use Monitoring Method or the ICAO CORSIA CO2 Estimation and Reporting Tool (CERT).</t>
  </si>
  <si>
    <t>Confirmation of monitoring methodologies to be used for CORSIA for the 2019-2020 period</t>
  </si>
  <si>
    <t>Confirmation of monitoring methodologies to be used for CORSIA for the period from 2021</t>
  </si>
  <si>
    <t>As a third option, you can choose a combination of both, i.e. the fuel use method for international flights subject to offsetting requirements, and CERT for other international flights.</t>
  </si>
  <si>
    <t>ICAO CERT</t>
  </si>
  <si>
    <t>Combination of both methods</t>
  </si>
  <si>
    <t>Fuel Use Method</t>
  </si>
  <si>
    <t>EUconst_CORSIAmethods</t>
  </si>
  <si>
    <t>EUconst_CERTmethods</t>
  </si>
  <si>
    <t>Please specify for the ICAO CORSIA CO2 Estimation and Reporting Tool (CERT) whether Great Circle Distance or Block Time is used to estimate emissions for the reporting periods.</t>
  </si>
  <si>
    <t>Input method used for CERT, if applicable</t>
  </si>
  <si>
    <t>Further description of the method used to obtain CERT input data, if applicable</t>
  </si>
  <si>
    <t>If applicable, please specify the procedures for determining Block Time and potentially aggregating them to be used in the ICAO CORSIA CERT. This includes specifying the exact points in time for the two time measurements per flight necessary to calculate the Block Time.</t>
  </si>
  <si>
    <t>However, the thresholds for applying the EU ETS small emitter tool and the ICAO CERT are different. Therefore - in addition to the information to be provided in section 5 - you have to state here if you intend to use the CERT.</t>
  </si>
  <si>
    <t>You can select here either CERT or the fuel use methodology as described by section 6 of this monitoring plan.</t>
  </si>
  <si>
    <r>
      <t>Name of system</t>
    </r>
    <r>
      <rPr>
        <sz val="8"/>
        <rFont val="Arial"/>
        <family val="2"/>
      </rPr>
      <t xml:space="preserve"> used (where applicable)</t>
    </r>
  </si>
  <si>
    <t xml:space="preserve">if you operate fewer than 243 flights per period of three consecutive four-month periods; or </t>
  </si>
  <si>
    <t>if you operate flights with total annual emissions lower than 25,000 tonnes per year (full scope); or</t>
  </si>
  <si>
    <t>You have to fill this section if you choose to apply the simplified procedure for the calculation of activity data described in Article 54 of the MRR. You are eligible for this approach,</t>
  </si>
  <si>
    <t>You may make use of the exemption provided by Article 28a(6) of the Directive,</t>
  </si>
  <si>
    <t xml:space="preserve">if you operate flights with total annual emissions lower than 25,000 tonnes per year (full scope), or </t>
  </si>
  <si>
    <t>if you operate flights with total annual emissions lower than 3,000 tonnes per year (reduced scope).</t>
  </si>
  <si>
    <t>Entries here are only required / allowed if you have entered in section 5 that you intend to use the said simplified procedures to estimate fuel consumption, and if you have provided evidence of your eligibility to use this approach.</t>
  </si>
  <si>
    <t>Please provide details about the procedure used to ensure that data gaps are limited to below 5% of flights.</t>
  </si>
  <si>
    <t>Monitoring of CORSIA eligible fuels claims</t>
  </si>
  <si>
    <t>If you intend to claim the use of CORSIA eligible fuels (CORSIA sustainable aviation fuels or CORSIA lower carbon aviation fuels), please describe here the procedure you will use for appropriately identifying their quantity and associated claimed emission reductions.</t>
  </si>
  <si>
    <t xml:space="preserve">Note that for claiming such fuel use, your monitoring method must ensure that the data outlined in Table A5-2 of the SARPs is available for reporting. </t>
  </si>
  <si>
    <t>Furthermore the procedure must ensure that only fuels are used that meet the CORSIA Sustainability Criteria for CORSIA Eligible Fuels and are obtained from a producer certified under a CORSIA Approved Sustainability Certification Scheme.</t>
  </si>
  <si>
    <t>If applicable, please provide a description of the procedure used to determine the amount of CORSIA Eligible Fuels claims.</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</si>
  <si>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 (i.e. "full scope" of the EU ETS).</t>
  </si>
  <si>
    <t>Please confirm that for the EU ETS you will use the following standard emission factors for commercial standard aviation fuels</t>
  </si>
  <si>
    <t xml:space="preserve">MRR Guidance Document No. 2 "The Monitoring and Reporting Regulation – General guidance for Aircraft Operators" contains the relevant requirements in section 5.5, which should be read together with sections 5.4.8 and 5.4.9. Furthermore requirements on sustainability criteria in Annex I of that document need to be taken into account. </t>
  </si>
  <si>
    <t>The guidance document is found at the following address:</t>
  </si>
  <si>
    <t>Please confirm that for CORSIA you will use the following standard emission factors for commercial standard aviation fuels</t>
  </si>
  <si>
    <t>Default Emission Factor
(tonnes CO2 /tonne fuel)</t>
  </si>
  <si>
    <t>Simplified calculation under the EU ETS</t>
  </si>
  <si>
    <t>Please confirm that the following standard emission factors for commercial standard aviation fuels will be used to calculate emissions under the EU ETS:</t>
  </si>
  <si>
    <t>EUconst_CORSIAtools</t>
  </si>
  <si>
    <t>Please confirm which tool you intend to use for filling data gaps or correcting erroneous data under CORSIA.</t>
  </si>
  <si>
    <t>Tool chosen:</t>
  </si>
  <si>
    <t>Method chosen:</t>
  </si>
  <si>
    <t>First draft by UBA including elements for CORSIA preparation</t>
  </si>
  <si>
    <t>This monitoring plan is used for CORSIA:</t>
  </si>
  <si>
    <t>Please list only aircraft not already mentioned under points (a) to (c) above.</t>
  </si>
  <si>
    <t>&lt;&lt;&lt; If you have chosen the t-km monitoring plan in section 2(c), click here to continue with section 4(i). &gt;&gt;&gt;</t>
  </si>
  <si>
    <t>For differences in coverage of EU ETS and CORSIA, please see sheet "Guidelines and conditions" of this template, and relevant guidance material provided.</t>
  </si>
  <si>
    <t>This section has to be filled only if the procedure described under (g) does not contain the necessary determination steps. Note that there are flights which can fall under both, the EU ETS and CORSIA. It is recommended to include appropriate steps in this procedure for identifying those flights.</t>
  </si>
  <si>
    <t>If you want to use the simplified monitoring using the CORSIA CO2 Estimation and Reporting Tool (CERT), please fill section 6 below.</t>
  </si>
  <si>
    <t>&lt;&lt;&lt; If you have chosen "False" for both points (a) and (b), please continue directly to section 6. &gt;&gt;&gt;</t>
  </si>
  <si>
    <t>If you have selected "TRUE" in response to 5(b), do you intend to use of the Article 28a(6) simplification?</t>
  </si>
  <si>
    <t>If you operate aviation activities below one of these thresholds, you are eligible for an even more simplified approach for monitoring, reporting and verification, in line with Article 28a(6) of the EU ETS Directive (see below point 5(d)).</t>
  </si>
  <si>
    <t>If you have selected "TRUE" in point (c) or (d), please provide information to support your eligibility for the simplified calculation procedures.</t>
  </si>
  <si>
    <t>&lt;&lt;&lt; If you are not eligible or not intending to use the small emitter tool, proceed to section 7. &gt;&gt;&gt;</t>
  </si>
  <si>
    <t>&lt;&lt;&lt; If you are not eligible or not intending to use the small emitter tool, proceed to section 7, except if you need to input data in section 6 related to CORSIA. &gt;&gt;&gt;</t>
  </si>
  <si>
    <t>If applicable, please provide a description of the procedure used to determine the amount of biofuel consumed in line with the Commission's guidance pursuant to Article 53 MRR (see section 5.5 of MRR guidance document 2).</t>
  </si>
  <si>
    <t>&lt;&lt;&lt; Click here to proceed to section 11 "Data gaps" &gt;&gt;&gt;</t>
  </si>
  <si>
    <t>&lt;&lt;&lt; Go to Section 10 if eligible for simplified calculation &gt;&gt;&gt;</t>
  </si>
  <si>
    <t>&lt;&lt;&lt; Click here to proceed to section 10 "Simplified Calculation" &gt;&gt;&gt;</t>
  </si>
  <si>
    <t>Please confirm to which other country you will report under CORSIA:</t>
  </si>
  <si>
    <t>Are you required to comply with CORSIA in another country?</t>
  </si>
  <si>
    <t>Small Emitters Tool populated by Eurocontrol's ETS Support Facility</t>
  </si>
  <si>
    <t>Great Circle Distance</t>
  </si>
  <si>
    <t>Block time</t>
  </si>
  <si>
    <t>Where you choose the use of a Fuel Use Monitoring Method, it is  recommended that you include relevant information for non-EU ETS international flights in sections 4 and 7, as appropriate.</t>
  </si>
  <si>
    <t>Some aircraft operators have an obligation under CORSIA only, i.e. no obligation under the EU ETS. If you are filling this monitoring plan for CORSIA purposes only, please confirm below that this is the case.</t>
  </si>
  <si>
    <t>Please confirm if you have an obligation under the EU ETS:</t>
  </si>
  <si>
    <t>Description of the activities of the aircraft operator falling under Annex I of the EU ETS Directive or CORSIA</t>
  </si>
  <si>
    <t>Competent authority for EU ETS in this Member State:</t>
  </si>
  <si>
    <t>Competent authority for CORSIA in this Member State:</t>
  </si>
  <si>
    <t>If this is the same authority as under point (i), or if you have no obligation under CORSIA in this Member State, you may keep this field empty.</t>
  </si>
  <si>
    <t>Malta - Transport Malta, Civil Aviation Directorate</t>
  </si>
  <si>
    <t>Please provide contact information of a representative who is legally responsible for the aircraft operator, for the purpose of compliance with the EU ETS, or CORSIA rules, as applicable.</t>
  </si>
  <si>
    <t>This identifier can be found on the list published by the Commission pursuant to Article 18a(3) of the EU ETS Directive. Aircraft operators who have no obligation under the EU ETS, please get in touch with the competent authority for receiving a unique ID number.The CA may ask you to keep the field empty.</t>
  </si>
  <si>
    <t>Applicable only for aircraft operators with obligation under the EU ETS. The name of the aircraft operator on the list pursuant to Article 18a(3) of the EU ETS Directive may be different to the actual aircraft operator's name entered in 2(a) above.</t>
  </si>
  <si>
    <t>Please enter the administering Member State of the aircraft operator for the EU ETS, if applicable</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</si>
  <si>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</si>
  <si>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 xml:space="preserve">Note: If you have an obligation under CORSIA to the same country as under the EU ETS, you should fill in the sections of this template which are marked as relating to ICAO's market based mechanism CORSIA (indicated by a light blue frame). </t>
  </si>
  <si>
    <t>In line with paragraph 1.2 of the CORSIA SARPs, the aircraft operator is attributed to the state according to its ICAO designator, if applicable, or to the state that issued the AOC, or the place of juridical registration.</t>
  </si>
  <si>
    <t>If for CORSIA purposes you are attributed to another country, you have to report the data relevant for CORSIA to that country. Therefore please get in touch with the relevant competent authority of that country for further instructions on the need to deliver an emissions monitoring plan.</t>
  </si>
  <si>
    <t>The items specified below should ensure the completeness of monitoring and reporting of the emissions of all aircraft used during the monitoring year, including owned aircraft, as well as leased-in aircraft.The procedure should also ensure that changes of fuel type are tracked effectively.</t>
  </si>
  <si>
    <t>Please provide details about the systems, procedures and responsibilities used to track the completeness of the list of emission sources (aircraft used) and fuels used over the monitoring year.</t>
  </si>
  <si>
    <t>For this purpose the procedure must include a regular checking of the CORSIA implementation element "CORSIA States for Chapter 3 State Pair".</t>
  </si>
  <si>
    <t>Please describe here the procedure for determining whether flights fall under CORSIA, ensuring completeness and avoiding double-counting.</t>
  </si>
  <si>
    <t>The figure should include all international flights which fall under the scope of CORSIA. In this case, flights covered by CORSIA which are also covered by the EU ETS, where flights depart and arrive in different EEA States, shall also be taken into account.</t>
  </si>
  <si>
    <t>Please provide details about the procedures for determining whether flights are covered by Annex I of the Directive and/or CORSIA, ensuring completeness and avoiding double counting.</t>
  </si>
  <si>
    <t>Please detail the systems in place to keep an updated detailed list of flights during the monitoring period which are included/excluded from EU ETS and/or CORSIA, as well as the procedures in place to ensure completeness and non-duplication of data.</t>
  </si>
  <si>
    <t>Additional information on CORSIA methodologies and use of CERT</t>
  </si>
  <si>
    <t>To avoid administrative burden and to minimize the risk of errors and data gaps, it is highly recommended to apply the same methods for all CORSIA flights as for flights under the EU ETS.</t>
  </si>
  <si>
    <t>In each case, the method chosen should provide for the most complete and timely data combined with the lowest uncertainty without incurring unreasonable costs. 
Note that the Aircraft types are automatically taken from section 4(a) and 4(b).</t>
  </si>
  <si>
    <t>Aircraft types from section 4(a)</t>
  </si>
  <si>
    <t>Aircraft types from section 4(b)</t>
  </si>
  <si>
    <t>Thereafter the formulas in row C must be corrected in order to point to the correct aircraft type in section 4(a) and 4(b).</t>
  </si>
  <si>
    <t>While this monitoring plan in general defines the monitoring methodology for the aircraft already in your fleet at the time of submission of the monitoring plan to the competent authority (see point 4(a) and 4(b)), a defined procedure is needed to ensure that any additional aircraft that are expected to be used (e.g. those listed under 4(c) and 4(d)) will be properly monitored as well. The items specified below should ensure that a monitoring methodology is defined for any aircraft type operated.</t>
  </si>
  <si>
    <t>The procedure must include the data sources to be used, the time when fuel tank measurements are taken, a description of the measurement equipment, if applicable, and the procedures for recording, retrieving, transmitting and storing information.</t>
  </si>
  <si>
    <t>The procedure must include a description of the data sources (fuel supplier,…) or measurement instruments involved, if relevant. It furthermore should ensure that the density value used is identical to the one used for operational and safety reasons.</t>
  </si>
  <si>
    <t>Complete the following table with information about the procedures for determining the density used for fuel uplifts and fuel in tanks, in both owned and leased-in aircraft, if applicable.</t>
  </si>
  <si>
    <t>For the period 2019-2020 this section can be left empty.</t>
  </si>
  <si>
    <t>Please provide a brief description of the method to be used for the EU ETS to estimate fuel consumption when data is missing according to the conditions as outlined above.</t>
  </si>
  <si>
    <t>Please provide information on any secondary data sources you intend to use for avoiding data gaps under CORSIA:</t>
  </si>
  <si>
    <t>In case you use CERT for filling data gaps or for correcting erroneous data, please specify whether Great Circle Distance or Block Time is used to estimate emissions for the reporting periods. As deviations from the chosen method may be necessary due to the specific situation of the data gaps, the method chosen should be understood as "preferred method".</t>
  </si>
  <si>
    <t>If different to the information given above in part (p), please enter the contact address of the aircraft operator (including postcode) in the administering Member State, if any:</t>
  </si>
  <si>
    <t>second draft by UBA</t>
  </si>
  <si>
    <t>&lt;&lt;&lt; Click here to proceed to section 12 "Management" &gt;&gt;&gt;</t>
  </si>
  <si>
    <t>DensityMethodNew</t>
  </si>
  <si>
    <t>Actual density</t>
  </si>
  <si>
    <t>https://eur-lex.europa.eu/legal-content/EN/TXT/?uri=CELEX:02003L0087-20180408</t>
  </si>
  <si>
    <t>https://eur-lex.europa.eu/eli/reg/2012/601</t>
  </si>
  <si>
    <t>&lt;add hyperlink as soon as possible&gt;</t>
  </si>
  <si>
    <t>That delegated act can be downloaded from:</t>
  </si>
  <si>
    <t>Legal basis</t>
  </si>
  <si>
    <t>https://www.icao.int/environmental-protection/CORSIA/Pages/default.aspx</t>
  </si>
  <si>
    <t>Scope and relevance</t>
  </si>
  <si>
    <t xml:space="preserve">https://ec.europa.eu/clima/policies/ets/monitoring_en#tab-0-1 </t>
  </si>
  <si>
    <t>Information on CORSIA</t>
  </si>
  <si>
    <t>Non-commercial air transport operators which emit less than 1 000 t CO2 per year under the "full scope" of the EU ETS.</t>
  </si>
  <si>
    <t>If you are considered an aircraft operator with low emissions because you emit less than 25 000 t CO2 per year, or if you emit less than 3 000 t CO2 per year, and if you choose to create your annual emission report fully by using Eurocontrol’s “Small Emitter Tool” (SET) populated by Eurocontrol with data from the EU ETS Support Facility (ETS-SF), you are allowed to submit that emission report without verification, because such report is considered verified (Article 28a(6) of the EU ETS Directive).</t>
  </si>
  <si>
    <t>For further information, in particular regarding "full" and "reduced" scope and simplified approaches, please see MRR guidance document No.2 "General guidance for Aircraft Operators", which can be downloaded under:</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</si>
  <si>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t>
  </si>
  <si>
    <t>Accordingly, all references to Member States in this template should be interpreted as including all 31 EEA States. The EEA comprises the 28 EU Member States, Iceland, Liechtenstein and Norway.</t>
  </si>
  <si>
    <t>If you have to submit an emissions monitoring plan only for CORSIA purposes, but not for the EU ETS, then you do not need a tonne-kilometre monitoring plan. Consequently, the emissions monitoring plan must be filled completely.</t>
  </si>
  <si>
    <t>Error_Messages</t>
  </si>
  <si>
    <t>make_grey?</t>
  </si>
  <si>
    <t>Directive 2003/87/EC requires aircraft operators who are included in the EU Emission Trading System (the EU ETS) to monitor and report their emissions and tonne-kilometre data, and to have the reports verified by an independent and accredited verifier.</t>
  </si>
  <si>
    <t>The Directive can be retrieved from:</t>
  </si>
  <si>
    <t>The delegated Regulation of the Commission pursuant to Article 28c of that Directive furthermore requires certain aircraft operators to report data for the purposes of CORSIA (ICAO's "Carbon Offsetting and Reduction Scheme for International Aviation").</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</si>
  <si>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</si>
  <si>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 xml:space="preserve">The SARPs are supplemented by the "Environmental Technical Manual, Volume IV — Carbon Offsetting and Reduction Scheme for International Aviation (CORSIA)" (Doc 9501, referred to as the "ETM") and further "ICAO CORSIA Implementation Elements". </t>
  </si>
  <si>
    <t>The SARPs, the ETM and all Implementation Elements are available under the following address:</t>
  </si>
  <si>
    <t>In line with the provisions of the MRR and AVR, it is the EU specific templates which need to be used when reporting emissions, and not the templates found within the SARPs and ETM.</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</si>
  <si>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(2) points (l) to (o) of this template.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</si>
  <si>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</si>
  <si>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t>
  </si>
  <si>
    <t>Note that under the EU ETS some simplified monitoring, reporting and verification requirements apply for small emitters. This template guides you whether you are allowed to use the simplified approaches (see section 5 of this template).</t>
  </si>
  <si>
    <t>Aircraft operators subject to CORSIA reporting to a Member State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</si>
  <si>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Guidance on this template</t>
  </si>
  <si>
    <t>According to the delegated act pursuant to Article 28c of the EU ETS Directive, this template is also to be used for CORSIA reporting.</t>
  </si>
  <si>
    <t>Make sure you know which Member State is responsible for administering you (the aircraft operator to which this monitoring plan refers). The criteria for defining the administering EU ETS Member State are set out by Art. 18a of the EU ETS Directive. A list specifying the administering Member State for each aircraft operator can be found on the Commission's website (see below).</t>
  </si>
  <si>
    <t>If you are not on this list, you may still be subject to CORSIA reporting to a Member State based on the criteria referred to under point III(4) above.</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</si>
  <si>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</si>
  <si>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Final after CCC endorsement</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</si>
  <si>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</si>
  <si>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</si>
  <si>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</si>
  <si>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For EU ETS purposes, where surrogate data cannot be determined by the method described under 11(a), the emissions may be estimated from fuel consumption determined using a tool as specified in Article 54(2) of the MRR.  Please specify the Commission approved tool used in this instance:</t>
  </si>
  <si>
    <t>Pursuant to Article 65(2) of the MRR, data gaps during a reporting year should not exceed 5 per cent of reported flights. If the aircraft operator realizes it has data gaps and system weaknesses that exceed this threshold, then it shall engage with the competent authority to take remedial action to address this. The aircraft operator shall report the percentage of flights, that had data gaps, and the circumstances and reasons for data gaps in the annual emissions report.</t>
  </si>
  <si>
    <t>Value</t>
  </si>
  <si>
    <t>not used</t>
  </si>
  <si>
    <t>From here onwards, texts are new in the Version of January 2019</t>
  </si>
  <si>
    <t>Please specify the primary method used to determine the density used for fuel uplifts and fuel in tanks, for each aircraft type.</t>
  </si>
  <si>
    <t>The aircraft operator shall use the fuel density that is used for operational and safety reasons. This may be an actual or the standard value of 0.8 kg/L.</t>
  </si>
  <si>
    <t>This is final version of this template, dated 16 January 2019, as endorsed by the Climate Change Committee by written procedure closing 11 January 2019.</t>
  </si>
  <si>
    <t>https://eur-lex.europa.eu/eli/reg_del/2019/1603/oj</t>
  </si>
  <si>
    <t>Additional information on CORSIA methodologies and the use of an emission estimation tool</t>
  </si>
  <si>
    <t>You can select here either "emission estimation tool" or the "fuel use methodology" as described by section 6 of this monitoring plan.</t>
  </si>
  <si>
    <t>As a third option, you can choose a combination of both, i.e. the fuel use method for international flights subject to offsetting requirements, and the emission estimation tool for other international flights.</t>
  </si>
  <si>
    <t>North Macedonia - Civil Aviation Administration</t>
  </si>
  <si>
    <t>North Macedonia</t>
  </si>
  <si>
    <t>2020 update: aligning with delegated act, 1st draft</t>
  </si>
  <si>
    <t>Commission Delegated Regulation (EU) 2019/1603 of 18 July 2019 ("the delegated act") can be downloaded from:</t>
  </si>
  <si>
    <t>If you want to use the simplified monitoring using an emission estimation tool for the purpose of CORSIA-covered flights, please fill section 6 below.</t>
  </si>
  <si>
    <t>Czechia</t>
  </si>
  <si>
    <t>Czechia - Civil Aviation Authority</t>
  </si>
  <si>
    <t>Accordingly, all references to Member States in this template should be interpreted as including all 30 EEA States. The EEA comprises the 27 EU Member States, Iceland, Liechtenstein and Norway.</t>
  </si>
  <si>
    <t>Denmark - Danish Energy Agency</t>
  </si>
  <si>
    <t>2020 update: aligning with delegated act, 2nd draft</t>
  </si>
  <si>
    <t>Additional information on CORSIA methodologies and the use of an emissions estimation tool</t>
  </si>
  <si>
    <t>In line with the SARPs for the implementation of CORSIA, and depending on the order of magnitude of your emissions, you can either apply a Fuel Use Monitoring Method, or an emissions estimation tool.</t>
  </si>
  <si>
    <t>Emissions Estimation Tool</t>
  </si>
  <si>
    <t>Please provide information on any secondary data sources you intend to use for avoiding data gaps, where relevant:</t>
  </si>
  <si>
    <t>Germany - Federal Aviation Office</t>
  </si>
  <si>
    <t>You can select here either "emissions estimation tool" or the "fuel use methodology" as described by section 6 of this monitoring plan.</t>
  </si>
  <si>
    <t>Update June 2020</t>
  </si>
  <si>
    <t>From here onwards, texts are new in the Version of June 2020</t>
  </si>
  <si>
    <t>This is a minor update to the final version of this template, dated 16 January 2019, as endorsed by the Climate Change Committee by written procedure closing 11 January 2019. The date of the update is 24 June 2020.</t>
  </si>
  <si>
    <t>Türkiye</t>
  </si>
  <si>
    <t>Türkiye - Directorate General of Civil Aviation</t>
  </si>
  <si>
    <t>new 2024</t>
  </si>
  <si>
    <t>http://data.europa.eu/eli/dir/2003/87/2024-03-01</t>
  </si>
  <si>
    <t>Only aeroplanes with jet engines are subject to the monitoring, reporting, and verification obligation for non-CO2 effects (non-CO2 MRV). Other aircraft are not subject to the non-CO2 MRV even if they are subject to the EU ETS with regard to CO2 emissions. If you do not operate any flights with aeroplanes with jet engines, you are not subject to the non-CO2 MRV obligation.
In addition, for the years 2025 and 2026, you can choose the geographical scope for which the non-CO2 MRV is to be applied. For these two years, you are free to choose between the full geographical scope (intra-EEA and outbound/inbound to/from EEA flights), the reduced geographical scope (intra-EEA flights), or in-between geographical scope, where only some of the extra-EEA flights are chosen on top of the reduced geographical scope, without this having any effect on your CO2 emissions obligations.</t>
  </si>
  <si>
    <t>Please select the geographical scope in which you would like to perform the non-CO2 MRV in 2025 and 2026.</t>
  </si>
  <si>
    <t>Your decision regarding the non-CO2 MRV can be made independently of your obligations regarding your CO2 emissions. Different geographical scopes can also be used in each reporting year. However, this makes it necessary to update the monitoring plan.</t>
  </si>
  <si>
    <t>Choice of IT tool for determining the non-CO2 effects</t>
  </si>
  <si>
    <t>In order to determine the non-CO2 effects from the flights, different data is required. This data can either be collected and provided by you or obtained from an independent data source. The climate impact of the non-CO₂ effects is calculated using the provided data. The NEATS information technology (IT) tool, provided by the European Commission, or an alternative tool can be used for this purpose.</t>
  </si>
  <si>
    <t>You can choose between NEATS as provided by the European Commission, own and third-party IT tool or a combination of NEATS and these tools. With regard to the combination, there are minimum restrictions on the proportion of NEATS and own components (same common reference 
Numerical Weather Prediction (NWP) model and weather data, as the one provided through NEATS is to be used no matter the choice of the IT tool).</t>
  </si>
  <si>
    <t xml:space="preserve">Own and third-party IT tools or combinations of NEATS and these tools may only be used if they have been previously approved by the European Commission. This does not apply to the fuel burn module (it can be used without an approval by the European Commission). </t>
  </si>
  <si>
    <t>"Efficacy" is the change in global mean temperature per unit radiative forcing exerted by the climate agent, relative to the response generated by a standard CO2 forcing starting from the same initial climate state. For the calculation of the climate impact of the non-CO2 effects, the use of "efficacy" is mandatory. The aircraft operator must use efficacy as it is used in NEATS (same weighting). This may only be deviated from if evidence is provided that use of "efficacy" is not possible in the IT tool used.</t>
  </si>
  <si>
    <t xml:space="preserve">Please explain clearly why you cannot currently use the "efficacy" and what measures are planned to take the "efficacy" into account in the future. </t>
  </si>
  <si>
    <t>Please provide an overview of the individual components that make up the used IT tool and attach an illustration of the architecture in a separate document. If applicable, please also indicate which components originate from NEATS. Please also provide the documents that you have submitted to the European Commission for approval as an annex to the monitoring plan.</t>
  </si>
  <si>
    <t>Please indicate the version number of the IT tool used and any references, where available, allowing to unequivocally identify the IT tool used. Change in the version number of the IT tool must be notified to the Commission and will require an update of the monitoring plan.</t>
  </si>
  <si>
    <t xml:space="preserve">Please provide a high level description of the modules used, unless they originate from NEATS. </t>
  </si>
  <si>
    <t xml:space="preserve">Please provide a high level description of the models used, unless they originate from NEATS. </t>
  </si>
  <si>
    <t>Please describe all other components of the IT tool used, as you deem necessary.</t>
  </si>
  <si>
    <t>Please describe the data collection process relevant for the above described modules, models and IT tools. Attach a flowchart to the monitoring plan illustrating the monitoring process.</t>
  </si>
  <si>
    <t>You can utilize the option to have the climate impact of the non-CO2 effects of your flights calculated in automatic manner without providing own data, if "no" is selected. In this case, only the flight information must be checked in NEATS. For all other data NEATS uses data obtained from external data sources or default values. IMPORTANT information for emitters making use of Article 28a(4) of the Emission Trading Directive: you also have the option of providing your own data for calculating the non-CO2 effects. In this case, however, your non-CO2 emissions report must be verified.</t>
  </si>
  <si>
    <t>Determination of flight information</t>
  </si>
  <si>
    <t>In addition to monitoring the departure and arrival of each flight, the flight number and the date and time of the flight are also relevant for the non-CO2 MRV. All flights that are already subject to the CO2 emissions trading obligation must be monitored. The only exceptions are flights that are not operated by aeroplanes with jet engines.</t>
  </si>
  <si>
    <t>Determination of flight trajectory, weather data, aircraft properties, aircraft performance and fuel properties</t>
  </si>
  <si>
    <t>The following data is relevant for the non-CO2 MRV. For each data type, there are two options: the data can be determined or measured directly (primary data) or it can be sourced from other data sources (secondary data).</t>
  </si>
  <si>
    <t>Flight trajectory</t>
  </si>
  <si>
    <t>Is the same method used to determine the 4D flight trajectory for all aircraft types? If this is the case, the following fields must be completed. Otherwise, the corresponding information must be provided in the forms for each aircraft type.</t>
  </si>
  <si>
    <t>Please specify whether you want to use primary or secondary data to determine the 4D flight trajectory. Primary data is the data provided that is different (and reputed more precise) from what can be typically found in NEATS in terms of flight trajectory data (EUROCONTROL's Filed Tactical Flight Model (FTFM), Regulated Tactical Flight Model (RTFM), Current Tactical Flight Model (CTFM)). In most cases primary data is measured and recorded data directly by the aircraft. If other data is used, this is secondary data.</t>
  </si>
  <si>
    <t>Description of the procedure for determining the 4D flight trajectory</t>
  </si>
  <si>
    <t xml:space="preserve">In particular, if you use primary data, the procedure for determining the 4D flight trajectory must be described in detail. In all cases, specify how the data is recorded and forwarded for processing. Clarify how this data is reputed to be more precise compared to secondary data available in NEATS. Make sure that the time interval between two time stamps does not exceed 60 seconds. During the same flight phase however, especially the cruise phase, the data can also be measured at longer intervals if it is ensured that the values for all time stamps can be determined by linear interpolation. </t>
  </si>
  <si>
    <t>Weather data</t>
  </si>
  <si>
    <t>Is the same method used to determine the weather data for all aircraft types? If this is the case, the following fields must be completed. Otherwise, the relevant information must be provided in the forms for each aircraft type.</t>
  </si>
  <si>
    <t xml:space="preserve">If you are not a small emitter pursuant to Article 55 (1) of the Monitoring Regulation, the use of Method C and thus also the use of the enhanced weather data is mandatory. If these cannot be provided by NEATS in the reporting period, the basic weather data and Method D can be used, as an interim measure, without the need to adjust the monitoring plan (MRR Article 56b(7)). A corresponding note must then be made in the emissions report. Small emitters that have opted for method D select the basic weather data here. </t>
  </si>
  <si>
    <t>Please select the data source from which the weather data you are using originates.</t>
  </si>
  <si>
    <t>Description of the procedure for determining the weather data</t>
  </si>
  <si>
    <t>Please describe in detail where you obtain your weather data from. Where enhanced weather data is needed, the same common reference Numerical Weather Prediction (NWP) model and weather data, as the one provided through NEATS, must be used.</t>
  </si>
  <si>
    <t>Aircraft properties</t>
  </si>
  <si>
    <t>Some of the following data is not required if the fuel flow along the flight trajectory is measured directly. However, they are still necessary in the event of data gaps occurring during direct measurement.</t>
  </si>
  <si>
    <t xml:space="preserve">Please describe how you assign the correct aircraft type to each flight. </t>
  </si>
  <si>
    <t>Is the same method used to determine the engine identifier for all aircraft types? If this is the case, the following fields must be completed. Otherwise, the relevant information must be provided in the forms for each aircraft type.</t>
  </si>
  <si>
    <t>Description of the procedure for determining the engine unique identifier per flight</t>
  </si>
  <si>
    <t>Please describe how you assign the engine identifiers of the engines used to each flight.</t>
  </si>
  <si>
    <t>Is the same method used to determine the aircraft mass along the flight trajectory for all aircraft types? If this is the case, the following fields must be completed. Otherwise, the relevant information must be provided in the forms for each aircraft type.</t>
  </si>
  <si>
    <t>The mass of the aircraft along the flight trajectory corresponds to the take-off mass minus the mass of the fuel already burnt. If this value is known, it is real data. Otherwise, the mass of the aircraft along the flight trajectory can be estimated using either the known take-off mass or the known load factor or a load factor of 1. In all these cases, select "Default value ...".</t>
  </si>
  <si>
    <t>Description of the method for determining the mass of the aircraft along the flight trajectory</t>
  </si>
  <si>
    <t xml:space="preserve">In particular, if you determine the mass along the flight trajectory using real data, the procedure must be described in detail. Specify how the data is recorded and forwarded for processing. If you use default values, specify which values are involved and how you estimate the mass along the flight trajectory. Make sure that the time interval between two time stamps does not exceed 60 seconds. During the same flight phase however, especially the cruise phase, the data can also be measured at longer intervals if it is ensured that the values for all time stamps can be determined by linear interpolation. </t>
  </si>
  <si>
    <t>Aircraft performance (optional)</t>
  </si>
  <si>
    <t>The aircraft performance along the 4D flight trajectory can optionally be used to increase the accuracy of the calculation of the CO2 equivalents. It must be ensured that the method for determining the 4D flight trajectory and the method for determining the aircraft performance along the 4D flight trajectory are aligned with each other.</t>
  </si>
  <si>
    <t>Please specify whether you want to use the aircraft performance along the flight trajectory to increase the accuracy of the calculation of non-CO2 effects on climate. The corresponding information on pollutants emissions calculated using the aircraft properties data will be overridden in this case. As the use of aircraft performance is optional according to the Monitoring Regulation, you can always fall back on the data from the calculation using the aircraft properties if the aircraft performance data is not available to you.</t>
  </si>
  <si>
    <t>Is the same method used to determine aircraft performance for all aircraft types? If this is the case, the following fields must be completed. Otherwise, the relevant information must be provided in the forms for each aircraft type.</t>
  </si>
  <si>
    <t>The measured or calculated fuel flow can be used to determine the aircraft performance along the 4D flight trajectory. If this is not available, it can be determined using the engine thrust.</t>
  </si>
  <si>
    <t>Description of the method for determining the aircraft performance along the flight trajectory</t>
  </si>
  <si>
    <t xml:space="preserve">Please describe in detail the procedure for determining the aircraft performance along the 4D trajectory. Specify how the data is recorded or calculated and forwarded for processing. Please note that the time interval between two time stamps must not exceed 60 seconds. During the same flight phase however, especially the cruise phase, the data can also be measured or calculated at longer intervals if it is ensured that the values for all timestamps can be determined by linear interpolation. </t>
  </si>
  <si>
    <t>Fuel properties (optional for Method D)</t>
  </si>
  <si>
    <t>Is the same method used to determine the fuel properties for all aircraft types? If this is the case, the following fields must be completed. Otherwise, the relevant information must be provided in the forms for each aircraft type.</t>
  </si>
  <si>
    <t>Please indicate whether you want to use the actual data for determining the fuel properties or whether you want to use default values in accordance with the Monitoring Regulation.</t>
  </si>
  <si>
    <t>Description of the method for determining the fuel properties</t>
  </si>
  <si>
    <t>In particular, if you use actual values for the fuel properties, the procedure for determining them must be described in detail, including how this relates to flight phases, if deemed appropriate. These values cannot be average values. Specify how and by whom the data is collected and forwarded for processing.</t>
  </si>
  <si>
    <t>Dealing with data gaps</t>
  </si>
  <si>
    <t>Please describe for the individual data sets which surrogate data (in which order, if applicable) you use if the original data is not available. This is not necessary if the original data are already default values according to the Monitoring Regulation. In your description, please also make sure that the surrogate data used is consistent with the original data of other data sets.</t>
  </si>
  <si>
    <t>Consistency between 4D flight trajectory and aircraft performance</t>
  </si>
  <si>
    <t>The data of the 4D flight trajectory and the aircraft performance along this trajectory must match each other. It must therefore be ensured that data sources are used that ensure compatibility. This also applies in the event that data is missing for one of the data sets.</t>
  </si>
  <si>
    <t>Please describe how it is ensured that the 4D flight trajectory data matches the aircraft performance data. For example, is the measurement data recorded at the same time stamps? Do planning data and measured data have to be merged and how is this done?</t>
  </si>
  <si>
    <t>Directive 2003/87/EC requires aircraft operators who are included in the EU Emission Trading System (the EU ETS) to monitor and report their emissions, and to have the report verified by an independent and accredited verifier.</t>
  </si>
  <si>
    <t>http://data.europa.eu/eli/reg_impl/2018/2066/2024-07-01</t>
  </si>
  <si>
    <t>https://climate.ec.europa.eu/system/files/2023-05/gd2_guidance_aircraft_en.pdf</t>
  </si>
  <si>
    <t>https://climate.ec.europa.eu/eu-action/eu-emissions-trading-system-eu-ets/monitoring-reporting-and-verification-eu-ets-emissions_en#documentation</t>
  </si>
  <si>
    <t>https://climate.ec.europa.eu/eu-action/eu-emissions-trading-system-eu-ets_en</t>
  </si>
  <si>
    <t>https://climate.ec.europa.eu/eu-action/transport/reducing-emissions-aviation_en#aviation-in-the-eu-emissions-trading-system</t>
  </si>
  <si>
    <t>https://climate.ec.europa.eu/eu-action/eu-emissions-trading-system-eu-ets/monitoring-reporting-and-verification-eu-ets-emissions_en</t>
  </si>
  <si>
    <t>Pursuant to Article 66(2) of the MRR, data gaps during a reporting year should not exceed 5 per cent of reported flights. If the aircraft operator realizes it has data gaps and system weaknesses that exceed this threshold, then it shall engage with the competent authority to take remedial action to address this. The aircraft operator shall report the percentage of flights, that had data gaps, and the circumstances and reasons for data gaps in the annual emissions report.</t>
  </si>
  <si>
    <t>Please provide details about the procedure for managing the assignment of responsibilities and competences of personnel responsible for monitoring and reporting, in accordance with Article 59(3)(c) of the MRR.</t>
  </si>
  <si>
    <t xml:space="preserve">If you answer "FALSE" here, e.g. because you only operate helicopter flights or flights with propeller aeroplanes, you do not need to provide any further information on the non-CO2 MRV. </t>
  </si>
  <si>
    <t>Please describe what are the routes the in-between scope covers on top of intra-EEA scope.</t>
  </si>
  <si>
    <t>If you have selected "TRUE" in point (c) or (d), please provide information to support your eligibility for the simplified calculation procedures</t>
  </si>
  <si>
    <t>Please specify whether the IT tool used is able to take "efficacy" into account.</t>
  </si>
  <si>
    <t>Please confirm whether the IT tool used is approved by the European Commission.</t>
  </si>
  <si>
    <t>Please specify which IT tool is used for determining the non-CO2 effects.</t>
  </si>
  <si>
    <t>Please confirm whether your operate flights with aircraft that are aeroplanes equipped with jet engines.</t>
  </si>
  <si>
    <t>Please provide the version number of the IT tool used and additional references</t>
  </si>
  <si>
    <t>Version number</t>
  </si>
  <si>
    <t>Additional References</t>
  </si>
  <si>
    <t>Please provide a description of the CO2 equivalent (CO2(e)) calculation models used.</t>
  </si>
  <si>
    <t>Please provide a description of any other component of the IT tool.</t>
  </si>
  <si>
    <t xml:space="preserve">Please provide a description of the monitoring process of data relative to the CO2 equivalent (CO2(e)) calculation model, and a flowchart </t>
  </si>
  <si>
    <t>Please specify which method for the determination of CO2 equivalent (CO2(e)) is applied.</t>
  </si>
  <si>
    <t>If you are not a small emitter pursuant to Article 55 (1) of the MRR, the use of Method C is mandatory. Small emitters can apply method D. It is also possible for small emitters to use different methods for different aircraft types.</t>
  </si>
  <si>
    <t>Please specify whether you intend to provide any own data other than the flight information.</t>
  </si>
  <si>
    <t>Please provide a description of how flight numbers, dates and times are assigned to flights (e.g. which sources and how they're used)</t>
  </si>
  <si>
    <t xml:space="preserve">In addition to the departure and arrival airports, the date and time of the flight, specified in Coordinated Universal Time (UTC), are also relevant for the non-CO2 MRV. Please describe how you assign this data to your flights that are already subject to the CO2 monitoring and reporting obligation so that there is no inconsistency in the reported flights. This does not apply to flights that are not subject to the non-CO2 MRV. Please also consider the case that you use data from NEATS for the non-CO2 MRV. If you make use of Article 28a(4) of the Emissions Trading Directive for your CO2 reporting and this is done with Eurocontrol data completely, please indicate this briefly here (no further information is then required in relation to flight data). </t>
  </si>
  <si>
    <t>Please specify whether the same method for determining the 4D flight trajectory is used for all aircraft types.</t>
  </si>
  <si>
    <t>Please specify which data source is used for determining the 4D flight trajectory.</t>
  </si>
  <si>
    <t>Please specify the source of the secondary data.</t>
  </si>
  <si>
    <t xml:space="preserve">Please indicate where you obtain the secondary data from and which data is involved. Please note that the MRR specifies the latest flight plan (RTFM, or FTFM, or equivalent) as a minimum requirement when using Method C and the flown flight trajectory (CTFM or equivalent) for Method D. </t>
  </si>
  <si>
    <t>Please describe the procedure for determining the 4D flight trajectory.</t>
  </si>
  <si>
    <t>Data source used for determining the 4D flight trajectory</t>
  </si>
  <si>
    <t>Source of the secondary data</t>
  </si>
  <si>
    <t>Please specify whether the same method for determining the weather data is used for all aircraft types.</t>
  </si>
  <si>
    <t>&lt;&lt;&lt; If you have chosen "False" for point 21(a)(i), please continue directly to section 21(a)(v). &gt;&gt;&gt;</t>
  </si>
  <si>
    <t>&lt;&lt;&lt; If you have chosen "False" for point 21(b)(i), please continue directly to section 21(b)(v). &gt;&gt;&gt;</t>
  </si>
  <si>
    <t>Please specify which data source is used for the weather data.</t>
  </si>
  <si>
    <t>Please describe the procedure for determining the weather data.</t>
  </si>
  <si>
    <t>Please specify which type of weather data is used.</t>
  </si>
  <si>
    <t>Data source used for the weather data</t>
  </si>
  <si>
    <t>Type of weather data used</t>
  </si>
  <si>
    <t>Please describe the procedure for determining the aircraft type per flight.</t>
  </si>
  <si>
    <t>Please specify whether the same method for determining the engine unique identifier is used for all aircraft types.</t>
  </si>
  <si>
    <t>Please specify the data source used for the engine unique identifier per flight.</t>
  </si>
  <si>
    <t>Please describe the procedure for determining the engine unique identifier per flight.</t>
  </si>
  <si>
    <t xml:space="preserve">Please indicate whether you want to use the actual data for determining the engine identifier or whether you want to use default values in accordance with the MRR. </t>
  </si>
  <si>
    <t>Data source used for the engine unique identifier per flight</t>
  </si>
  <si>
    <t>&lt;&lt;&lt; If you have chosen "False" for point 22(f), please continue directly to section 22(i). &gt;&gt;&gt;</t>
  </si>
  <si>
    <t>Please specify which data source is used for determining the mass of the aircraft along the flight trajectory.</t>
  </si>
  <si>
    <t>Please describe the method for determining the mass of the aircraft along the flight trajectory.</t>
  </si>
  <si>
    <t>Please specify whether the same method for determining the mass along the flight trajectory is used for all aircraft types.</t>
  </si>
  <si>
    <t>&lt;&lt;&lt; If you have chosen "False" for point 22(b), please continue directly to section 22(e). &gt;&gt;&gt;</t>
  </si>
  <si>
    <t>Data sources used for determining the mass of the aircraft along the flight trajectory</t>
  </si>
  <si>
    <t>&lt;&lt;&lt; If you have chosen "False" for point 23(a), please continue directly to section 24. &gt;&gt;&gt;</t>
  </si>
  <si>
    <t>&lt;&lt;&lt; If you have chosen "False" for point 23(b), please continue directly to section 23(e). &gt;&gt;&gt;</t>
  </si>
  <si>
    <t>Please specify whether you would like to apply the option of determining the fuel flow along the flight trajectory based on aircraft performance.</t>
  </si>
  <si>
    <t>Please specify whether the same method for determining the aircraft performance is used for all aircraft types?</t>
  </si>
  <si>
    <t>Please specify which method is used for determining the aircraft performance for all aircraft types.</t>
  </si>
  <si>
    <t>Please describe the method for determining the aircraft performance along the flight trajectory.</t>
  </si>
  <si>
    <t>The following section has to be completed if "False" has been chosen in section 23(b).</t>
  </si>
  <si>
    <t>Method used for determining the aircraft performance along the flight trajectory</t>
  </si>
  <si>
    <t>&lt;&lt;&lt; If you have chosen "False" for point 24(a), please continue directly to section 24(d). &gt;&gt;&gt;</t>
  </si>
  <si>
    <t>Please specify whether the same method for determining the fuel properties is used for all aircraft types.</t>
  </si>
  <si>
    <t>Please specify which data source is used for determining the fuel properties.</t>
  </si>
  <si>
    <t>Please describe the method for determining the fuel properties.</t>
  </si>
  <si>
    <t>Data source used for determining the fuel properties</t>
  </si>
  <si>
    <t xml:space="preserve">If any of the data described above that are necessary for calculating the non-CO2 effects are not available, surrogate data must be used. Please name the surrogate data to be used in each case below. This is not necessary for data that already originates from NEATS.
Where NEATS is unavailable, the aircraft operator shall monitor at a minimum the flight information and aircraft properties per flight. In such case the CO2(e) calculation per flight shall be performed at a later stage by the aircraft operator, at the latest, once NEATS is made available (calculation is retroactive for the period of unavailability of NEATS). Therefore, in case you have above selected NEATS for the monitoring of the aircraft properties, please describe how these data are monitored if NEATS is not available. </t>
  </si>
  <si>
    <t>Please describe the procedure used for closing data gaps.</t>
  </si>
  <si>
    <t>Please provide a description of the fuel burn and emission estimation modules used.</t>
  </si>
  <si>
    <t>Please describe the chosen in-between geographical scope.</t>
  </si>
  <si>
    <t>NEATS</t>
  </si>
  <si>
    <t>Method C</t>
  </si>
  <si>
    <t>Method D</t>
  </si>
  <si>
    <t>Secondary data</t>
  </si>
  <si>
    <t>Primary data</t>
  </si>
  <si>
    <t>Enhanced weather data</t>
  </si>
  <si>
    <t>Basic weather data</t>
  </si>
  <si>
    <t>Please describe the procedure to ensure consistency of the 4D flight trajectory and the aircraft performance</t>
  </si>
  <si>
    <t>EUconst_NonCo2Fuel</t>
  </si>
  <si>
    <t>EUconst_NonCo2Performance</t>
  </si>
  <si>
    <t>EUconst_NonCo2Mass</t>
  </si>
  <si>
    <t>EUconst_NonCo2EngineSource</t>
  </si>
  <si>
    <t>EUconst_NonCo2WeatherSource</t>
  </si>
  <si>
    <t>EUconst_NonCo2WeatherData</t>
  </si>
  <si>
    <t>EUconst_NonCo2SecondaryData</t>
  </si>
  <si>
    <t>EUconst_NonCo2DataSource</t>
  </si>
  <si>
    <t>EUconst_NonCo2Method</t>
  </si>
  <si>
    <t>EUconst_NonCo2Tool</t>
  </si>
  <si>
    <t>EUconst_NonCo2Scope</t>
  </si>
  <si>
    <t>Reduced geographical scope</t>
  </si>
  <si>
    <t>Full geographical scope</t>
  </si>
  <si>
    <t>In-between geographical scope</t>
  </si>
  <si>
    <t>Other IT tool</t>
  </si>
  <si>
    <t>Combination of NEATS and other IT tool</t>
  </si>
  <si>
    <t>Both</t>
  </si>
  <si>
    <t>Other</t>
  </si>
  <si>
    <t>Fuel flow modeled during flight planning</t>
  </si>
  <si>
    <t>Fuel flow measured in-flight</t>
  </si>
  <si>
    <t>Fuel flow estimated through fuel-burn module</t>
  </si>
  <si>
    <t>If you have selected "FALSE" in point 19(c), please provide information on why it is not possibly to use efficacy.</t>
  </si>
  <si>
    <t>Please provide a description of the IT tool used.</t>
  </si>
  <si>
    <t>The following section has to be completed if "FALSE" has been chosen in section 21(a)(i).</t>
  </si>
  <si>
    <t>(ii)</t>
  </si>
  <si>
    <t>(iii)</t>
  </si>
  <si>
    <t>(iv)</t>
  </si>
  <si>
    <t>(v)</t>
  </si>
  <si>
    <t>The following section has to be completed if "FALSE" has been chosen in section 21(b)(i).</t>
  </si>
  <si>
    <t>The following section has to be completed if "FALSE" has been chosen in section 22(b).</t>
  </si>
  <si>
    <t>The following section has to be completed if "FALSE" has been chosen in section 22(f).</t>
  </si>
  <si>
    <t>The following section has to be completed if "FALSE" has been chosen in section 24(a).</t>
  </si>
  <si>
    <t>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t>
  </si>
  <si>
    <t>This is a (minor) update to the final version of this template, dated 16 January 2019, as endorsed by the Climate Change Committee by written procedure closing 11 January 2019. The date of the update is XX November 2024.</t>
  </si>
  <si>
    <t>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t>
  </si>
  <si>
    <t>Note: If this is an updated monitoring plan, your competent authority may allow that you fill in only new information instead of the complete data.</t>
  </si>
  <si>
    <t xml:space="preserve"> If applicable, please provide a description of the process to ensure that emission reductions claimed are not counted towards any other mitigation obligations in any other mandatory or voluntary GHG reduction schemes.</t>
  </si>
  <si>
    <t>Please list mandatory or voluntary GHG reduction schemes your aircraft operator participates in.</t>
  </si>
  <si>
    <t>Name of the GHG reduction scheme</t>
  </si>
  <si>
    <t>Brief description of the GHG reduction scheme</t>
  </si>
  <si>
    <t>You have to fill this section if you choose to apply the simplified procedure for the calculation of activity data described in Article 55 of the MRR. You are eligible for this approach,</t>
  </si>
  <si>
    <t>For EU ETS purposes, where surrogate data cannot be determined by the method described under 11(a), the emissions may be estimated from fuel consumption determined using a tool as specified in Article 55(2) of the MRR.  Please specify the Commission approved tool used in this instance:</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</si>
  <si>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 MRR.</t>
  </si>
  <si>
    <t>CNTR_NEATS</t>
  </si>
  <si>
    <t>CNTR_Scope</t>
  </si>
  <si>
    <t>CNTR_Approved</t>
  </si>
  <si>
    <t>CNTR_Efficacy</t>
  </si>
  <si>
    <t>CNTR_Co2e</t>
  </si>
  <si>
    <t>CNTR_4Dtrajectory</t>
  </si>
  <si>
    <t>CNTR_Weatherdata</t>
  </si>
  <si>
    <t>Please describe all methods to determine the 4D flight trajectory used for the different aircraft types.</t>
  </si>
  <si>
    <t>Please describe all methods to determine the weather data used for the different aircraft types.</t>
  </si>
  <si>
    <t>Please describe all methods to determine the engine unique identifier per flight used for the different aircraft types.</t>
  </si>
  <si>
    <t>Please describe all methods used to determine the aircraft mass along the flight trajectory for the different aircraft types.</t>
  </si>
  <si>
    <t>Please describe all methods to determine the aircraft performance used for the different aircraft types.</t>
  </si>
  <si>
    <t>Please describe all methods to determine the fuel properties used for the different aircraft types.</t>
  </si>
  <si>
    <t>CNTR_4Ddatasource</t>
  </si>
  <si>
    <t>CNTR_Weathersource</t>
  </si>
  <si>
    <t>CNTR_Enginetype</t>
  </si>
  <si>
    <t>CNTR_Enginedatasource</t>
  </si>
  <si>
    <t>CNTR_Massmethod</t>
  </si>
  <si>
    <t>CNTR_Aircraftperformance</t>
  </si>
  <si>
    <t>CNTR_Aircraftperformancemethod</t>
  </si>
  <si>
    <t>CNTR_Fuelproperties</t>
  </si>
  <si>
    <t>CNTR_Fueldatasource</t>
  </si>
  <si>
    <t>make_grey</t>
  </si>
  <si>
    <t>strikethrough?</t>
  </si>
  <si>
    <t>striketrough?</t>
  </si>
  <si>
    <t>EUconst_NonCo2Enhancedweather</t>
  </si>
  <si>
    <t>EUconst_NonCo2basicweather</t>
  </si>
  <si>
    <t>EUconst_NonCo2Methodnotsmall</t>
  </si>
  <si>
    <t>In addition, for the years 2025 and 2026, you can choose the geographical scope for which the non-CO2 MRV is to be applied. For these two years, you are free to choose between the full geographical scope (intra-EEA and outbound/inbound to/from EEA flights), the reduced geographical scope (intra-EEA flights), or in-between geographical scope, where only some of the extra-EEA flights are chosen on top of the reduced geographical scope, without this having any effect on your CO2 emissions obligations.</t>
  </si>
  <si>
    <t>Non-CO2 Effects</t>
  </si>
  <si>
    <t>Only aeroplanes with jet engines are subject to the monitoring, reporting and verification obligation for non-CO2 effects (non-CO2 MRV). Other aircraft are not subject to the non-CO2 MRV even if they are subject to the EU ETS with regard to CO2 emissions. If you do not operate any flights with aeroplanes with jet engines, you are not subject to the non-CO2 MRV obligation.</t>
  </si>
  <si>
    <t>In order to determine the non-CO2 effects from the flights, different data are required. These data can either be collected and provided by you or obtained from an independent data source. The climate impact of the non-CO₂ effects is calculated using the provided data. For this purpose, you can use the NEATS information technology (IT) tool, provided by the European Commission, or an alternative tool.</t>
  </si>
  <si>
    <t xml:space="preserve">Please explain clearly why you cannot currently use "efficacy" and what measures are planned to take the "efficacy" into account in the future. </t>
  </si>
  <si>
    <t>In addition to monitoring the departure and arrival of each flight, the flight number and the date and time of the flight are relevant for the MRV of non-CO2 effects. All flights that are already subject to the CO2 emissions trading obligation must be monitored. The only exceptions are flights that are not operated by aeroplanes with jet engines.</t>
  </si>
  <si>
    <t xml:space="preserve">(c) </t>
  </si>
  <si>
    <t>If you use the same method to determine the 4D flight trajectory for all aircraft types, please fill in the following fields. Otherwise, you need to specify the corresponding information separately for each aircraft type in table (v) below.</t>
  </si>
  <si>
    <t>This section has to be completed if "FALSE" has been chosen in section 21(a)(i).</t>
  </si>
  <si>
    <t>If you use the same method to determine the weather data for all aircraft types, please fill in the following fields. Otherwise, you need to specify the corresponding information separately for each aircraft type in table (v) below.</t>
  </si>
  <si>
    <t>If you use the same method to determine the engine identifier for all aircraft types, please fill in the following fields. Otherwise, you need to specify the corresponding information separately for each aircraft type in table (v) below.</t>
  </si>
  <si>
    <t>&lt;&lt;&lt; If you have chosen "False" for point 21(c)(ii), please continue directly to section 21(c)(v). &gt;&gt;&gt;</t>
  </si>
  <si>
    <t>Aircraft properties I (aircraft type)</t>
  </si>
  <si>
    <t>Aircraft properties II (aircraft mass)</t>
  </si>
  <si>
    <t>Please select the data source from which the weather data originates, which you are using.</t>
  </si>
  <si>
    <t>This section has to be completed if "FALSE" has been chosen in section 21(b)(i).</t>
  </si>
  <si>
    <t>Some of the following data are not required if the fuel flow along the flight trajectory is measured directly. However, they are still necessary in the event of data gaps occurring during direct measurement.</t>
  </si>
  <si>
    <t>Please describe here how you assign the engine identifiers of the engines used for each flight.</t>
  </si>
  <si>
    <t>This section has to be completed if "FALSE" has been chosen in section 21(c)(ii).</t>
  </si>
  <si>
    <t>If you use the same method to determine the aircraft mass along the flight trajectory for all aircraft types, please fill in the following fields. Otherwise, you need to specify the corresponding information separately for each aircraft type in table (iv) below.</t>
  </si>
  <si>
    <t>&lt;&lt;&lt; If you have chosen "False" for point 21(d)(i), please continue directly to section 21(d)(iv). &gt;&gt;&gt;</t>
  </si>
  <si>
    <t>This section has to be completed if "FALSE" has been chosen in section 21(d)(i).</t>
  </si>
  <si>
    <t>The aircraft performance along the 4D flight trajectory can be optionally used to increase the accuracy of the calculation of the CO2 equivalents. It must be ensured that the method for determining the 4D flight trajectory and the method for determining the aircraft performance along the 4D flight trajectory are aligned with each other.</t>
  </si>
  <si>
    <t>Please specify whether you want to use the aircraft performance along the flight trajectory to increase the accuracy of the calculation of non-CO2 effects on climate. The corresponding information on pollutants emissions calculated using the aircraft properties data will be overridden in this case. As the use of aircraft performance is optional according to the MRR, you can always fall back on the data from the calculation using the aircraft properties if the aircraft performance data is not available to you.</t>
  </si>
  <si>
    <t>&lt;&lt;&lt; If you have chosen "False" for point 21(e)(i), please continue directly to section 21(f). &gt;&gt;&gt;</t>
  </si>
  <si>
    <t>&lt;&lt;&lt; If you have chosen "False" for point 21(e)(ii), please continue directly to section 21(e)(v). &gt;&gt;&gt;</t>
  </si>
  <si>
    <t>Please describe in detail the procedure for determining the aircraft performance along the 4D trajectory. Specify how the data is recorded or calculated and forwarded for processing. Please note that the time interval between two time stamps must not exceed 60 seconds. During the same flight phase, however, especially the cruise phase, the data can also be measured or calculated at longer intervals if it is ensured that the values for all timestamps can be determined by linear interpolation.</t>
  </si>
  <si>
    <t>This section has to be completed if "FALSE" has been chosen in section 21(e)(Ii).</t>
  </si>
  <si>
    <t>Small emitters, as defined in Article 55(1), may use method D. In this case, the inputs of this section are optional. All other aircraft operators must fill this section. Please specify here if you are determining fuel properties other than by using the default values.</t>
  </si>
  <si>
    <t>&lt;&lt;&lt; If you have chosen "False" for point 21(f)(i), please continue directly to section 22. &gt;&gt;&gt;</t>
  </si>
  <si>
    <t>If you use the same method to determine the aircraft performance for all aircraft types, please fill in the following fields. Otherwise, you need to specify the corresponding information separately for each aircraft type in table (v) below.</t>
  </si>
  <si>
    <t>If you use the same method to determine the fuel properties for all aircraft types, please fill in the following fields. Otherwise, you need to specify the corresponding information separately for each aircraft type in table (v) below.</t>
  </si>
  <si>
    <t>&lt;&lt;&lt; If you have chosen "False" for point 21(f)(ii), please continue directly to section 21(f)(v). &gt;&gt;&gt;</t>
  </si>
  <si>
    <t>Please specify which data source you use for determining the fuel properties.</t>
  </si>
  <si>
    <t>Please identify the responsibilities for monitoring and reporting (Article 62 of the MRR).</t>
  </si>
  <si>
    <t>Please specify which IT tool you will use for determining the non-CO2 effects.</t>
  </si>
  <si>
    <t>Please confirm whether you will use an IT tool approved by the European Commission.</t>
  </si>
  <si>
    <t>Please provide the version number of the IT tool used and additional references.</t>
  </si>
  <si>
    <t>Please provide a description of any other component of the IT tool used.</t>
  </si>
  <si>
    <t>Please provide a description of the monitoring process of data relative to the CO2 equivalent (CO2(e)) calculation model, and a flowchart .</t>
  </si>
  <si>
    <t>Please specify which method for the determination of CO2 equivalent (CO2(e)) you apply.</t>
  </si>
  <si>
    <t>Please provide a description of how flight numbers, dates and times are assigned to flights (e.g. which sources you use, and how you use them).</t>
  </si>
  <si>
    <t>Please specify whether you use the same method for determining the aircraft performance for all aircraft types.</t>
  </si>
  <si>
    <t>Please specify which method you use for determining the aircraft performance for all aircraft types.</t>
  </si>
  <si>
    <t>Please specify whether you apply the option of determining the fuel properties.</t>
  </si>
  <si>
    <t>Please specify whether you use the same method for determining the fuel properties for all aircraft types.</t>
  </si>
  <si>
    <t>Please indicate whether you want to use the actual data for determining the fuel properties or whether you want to use default values in accordance with the MRR.</t>
  </si>
  <si>
    <t>Please describe the method you use for determining the fuel properties.</t>
  </si>
  <si>
    <t>This section has to be completed if "FALSE" has been chosen in section 21(f)(ii).</t>
  </si>
  <si>
    <t>Please describe all methods you use to determine the fuel properties for the different aircraft types.</t>
  </si>
  <si>
    <t xml:space="preserve">Where NEATS is unavailable, the aircraft operator shall monitor at a minimum the flight information and aircraft properties per flight. In such case the CO2(e) calculation per flight shall be performed at a later stage by the aircraft operator, at the latest once NEATS is made available (calculation is retroactive for the period of unavailability of NEATS). Therefore, in case you have above selected NEATS for the monitoring of the aircraft properties, please describe how these data are monitored if NEATS is not available. </t>
  </si>
  <si>
    <t>Please describe the procedure you use for closing data gaps.</t>
  </si>
  <si>
    <t>Please describe for the individual data sets which surrogate data (in which order, if applicable) you use if the original data is not available. This is not necessary if the original data are already default values according to the MRR. In your description, please also make sure that the surrogate data used is consistent with the original data of other data sets.</t>
  </si>
  <si>
    <t>Please describe the procedure to ensure consistency of the 4D flight trajectory and the aircraft performance.</t>
  </si>
  <si>
    <t>CNTR_OwnData</t>
  </si>
  <si>
    <t>CNTR_UseFuelProperties</t>
  </si>
  <si>
    <t>CNTR_No_NonCo2</t>
  </si>
  <si>
    <t>2024 update, first draft for discussion: including non-CO2 effects, other small updates</t>
  </si>
  <si>
    <t>Monitoring Plan EU ETS &amp; CORSIA &amp; non-CO2</t>
  </si>
  <si>
    <t>MP P4.2 Aircraft</t>
  </si>
  <si>
    <t>MP ETS+CORSIA_COM_en_080509.xls</t>
  </si>
  <si>
    <t>MP ETS+CORSIA_COM_en_110509.xls</t>
  </si>
  <si>
    <t>MP ETS+CORSIA_COM_en_190509.xls</t>
  </si>
  <si>
    <t>MP ETS+CORSIA_COM_en_110609.xls</t>
  </si>
  <si>
    <t>MP ETS+CORSIA_COM_en_140512.xls</t>
  </si>
  <si>
    <t>MP ETS+CORSIA_COM_en_160512.xls</t>
  </si>
  <si>
    <t>MP ETS+CORSIA_COM_en_180612.xls</t>
  </si>
  <si>
    <t>MP ETS+CORSIA_COM_en_040712.xls</t>
  </si>
  <si>
    <t>MP ETS+CORSIA_COM_en_080712.xls</t>
  </si>
  <si>
    <t>MP ETS+CORSIA_COM_en_110712.xls</t>
  </si>
  <si>
    <t>MP ETS+CORSIA_COM_en_160712.xls</t>
  </si>
  <si>
    <t>MP ETS+CORSIA_COM_en_251018.xls</t>
  </si>
  <si>
    <t>MP ETS+CORSIA_COM_en_171218.xls</t>
  </si>
  <si>
    <t>MP ETS+CORSIA_COM_en_160119.xls</t>
  </si>
  <si>
    <t>MP ETS+CORSIA_COM_en_180520.xls</t>
  </si>
  <si>
    <t>MP ETS+CORSIA_COM_en_240620.xls</t>
  </si>
  <si>
    <t>http://data.europa.eu/eli/reg_impl/2024/622/oj</t>
  </si>
  <si>
    <t>Upplied from date</t>
  </si>
  <si>
    <t>Please indicate in the table below the version number of the tool used, the date from which onwards a new version is used, and a short description of the tool and/or the changes made since the previous version, if applicable.</t>
  </si>
  <si>
    <t>ErrorMessageSmallEmitter</t>
  </si>
  <si>
    <t>Please specify whether you want to use primary or secondary data to determine the 4D flight trajectory.</t>
  </si>
  <si>
    <t>FTFM (or Model 1) contains a point and airspace volume profile created in Enhanced Tactical Flow Management System (ETFMS) for a flight when the flight plan details, and subsequent changes, are received from Central Flow Management Unit (CFMU). It is the initial profile as it reflects the status of the demand before activation of the regulation plan and computed with the latest flight plan version sent by each AO to the CFMU.</t>
  </si>
  <si>
    <t>RTFM (or Model 2) is the version of FTFM where Air Traffic Flow and Capacity Management (ATFCM) measures have been applied to the flight. It reflects the status of the demand after activation of the regulation plan and is computed with the latest slot Take-Off Time issued to the aircraft operator by the ground regulation system.</t>
  </si>
  <si>
    <t>CTFM (or Model 3) is computed with radar data sent by area control centers to CFMU/ETFMS. In such, it represents a fused version of FTFM with real data.</t>
  </si>
  <si>
    <t>The same rules apply here per aircraft type as for the section 21(a)(ii) to (iv) above.</t>
  </si>
  <si>
    <t>The same rules apply here per aircraft type as for the section 21(b)(ii) to (iv) above.</t>
  </si>
  <si>
    <t>The same rules apply here per aircraft type as for the section 21(c)(ii) to (iv) above.</t>
  </si>
  <si>
    <t>In particular, if you determine the mass along the flight trajectory using actual data, the procedure must be described in detail. Specify how the data is recorded and forwarded for processing. If you use default values, specify which values are involved and how you estimate the mass along the flight trajectory. Make sure that the time interval between two time stamps does not exceed 60 seconds. During the same flight phase, however, especially the cruise phase, the data can also be measured at longer intervals if it is ensured that the values for all time stamps can be determined by linear interpolation.</t>
  </si>
  <si>
    <t>CNTR_PerformanceMethodDefault</t>
  </si>
  <si>
    <t>The same rules apply here per aircraft type as for the section 21(d)(ii) to (iii) above.</t>
  </si>
  <si>
    <t>The same rules apply here per aircraft type as for the section 21(e)(ii) to (iv) above.</t>
  </si>
  <si>
    <t>The same rules apply here per aircraft type as for the section 21(f)(ii) to (iv) above.</t>
  </si>
  <si>
    <t>Non-CO2 sheet improved</t>
  </si>
  <si>
    <t>You can choose between NEATS as provided by the European Commission, your own or a third-party IT tool, or a combination of NEATS and these tools. With regard to the combination, there are minimum restrictions on the proportion of NEATS and own components (same common reference Numerical Weather Prediction (NWP) model and weather data, as the one provided through NEATS is to be used no matter the choice of the IT tool). This implies that if other IT tool is to provide the weather data and NWP, these should be at the minimum the same as the one available in NEATS.</t>
  </si>
  <si>
    <t>Own and third-party IT tools or combinations of NEATS and these tools may only be used if they have been previously approved by the European Commission. This does not apply to the fuel burn module (it can be used without an approval by the European Commission, but still needs to be described in the monitoring plan). If available, please attach also the approval by the Commission.</t>
  </si>
  <si>
    <t>"Efficacy" is the change in global mean temperature per unit radiative forcing exerted by the climate agent, relative to the response generated by a standard CO2 forcing starting from the same initial climate state. If the aircraft operator is not using NEATS to calculate the CO2(e), but own or third-party IT tools, he must still use efficacy as it is defined in NEATS (same weighting). It is only allowed to deviate from this if evidence is provided to the Competent Authority that the use of "efficacy" is not possible with the own or third-party IT tools that are used.</t>
  </si>
  <si>
    <t>Describe how the IT tool used and its models may be made available as an open source to the public.</t>
  </si>
  <si>
    <t>Explain how the used approach does not favour specific emission species for both peak and average temperature climate indicators across a wide range of time horizons and emission scenarios. It is to be noted that independently from the evidence and explanation provided, the aircraft operator must still calculate the CO2(e) per flight using the metrics referred to in Article 56a(2) of the MRR.</t>
  </si>
  <si>
    <t>If you are not a small emitter pursuant to Article 55(1) of the MRR, the use of Method C is mandatory. Small emitters can apply method D. It is also possible for small emitters to use different methods for different aircraft types.</t>
  </si>
  <si>
    <t>Inconsistency: You have not confirmed under question 5(a) to be a small emitter as defined in Article 55(1) MRR!</t>
  </si>
  <si>
    <t>Please specify whether you intend to provide any Primary data other than checking the flight information.</t>
  </si>
  <si>
    <t>If you select "FALSE", i.e. if you don't intend to provide any Primary data, the climate impact of the non-CO2 effects of your flights is calculated in an automatic manner based on the Secondary data available in the IT tool (description below of Primary and Secondary data). In this case, and when NEATS is used, only the flight information must be checked in NEATS (this still requires description of how flight information is determined (point 20(a)). For all other parameters, NEATS uses Secondary data obtained from external data sources or default values.</t>
  </si>
  <si>
    <t>Primary data is measured and/or monitored and/or defined and recorded data directly by the aircraft operator (e.g. actual flight trajectory, engine identifiers, aircraft mass along the trajectory, fuel flow, fuel properties). Primary data is reputed more precise from what can be provided through NEATS (Secondary data). Secondary data is the data provided by NEATS, without input of the aircraft operator.</t>
  </si>
  <si>
    <t>The following data are relevant for the MRV of non-CO2 effects. For each data type, there are two options: Primary data or Secondary data (see definition in Section 19(l)).</t>
  </si>
  <si>
    <t>Please describe the source of the Primary data and the procedure for determining the 4D flight trajectory.</t>
  </si>
  <si>
    <t>Primary data are reputed more precise from what can be found in NEATS in terms of Secondary data for flight trajectories (EUROCONTROL's Filed Tactical Flight Model (FTFM), Regulated Tactical Flight Model (RTFM), Current Tactical Flight Model (CTFM)).</t>
  </si>
  <si>
    <t xml:space="preserve">If you use Primary data, the source and procedure for determining the 4D flight trajectory must be described in detail. Specify how the data are recorded and forwarded for processing. Clarify how these data are considered to be more precise compared to secondary data available in NEATS. Make sure that the time interval between two time stamps does not exceed 60 seconds. During the same flight phase, however, especially the cruise phase, the data can also be measured at longer intervals if it is ensured that the values for all time stamps can be determined by linear interpolation. </t>
  </si>
  <si>
    <t>Description of the source and procedure for determining the 4D flight trajectory</t>
  </si>
  <si>
    <t>If you are not a small emitter pursuant to Article 55(1) of the MRR, the use of Method C is mandatory, and therefore also the use of the same common reference Numerical Weather Prediction (NWP) model and weather data, as the one provided through NEATS, at the minimum. If these cannot be provided by NEATS in the reporting period, the basic weather data and Method D are used, as an interim measure, without the need to adjust the monitoring plan (MRR Article 56b(7)). Corresponding note must then be made by the aircraft operator in the emissions report indicating what Method was used and for what period. Small emitters that have opted for Method D select the basic weather data here.</t>
  </si>
  <si>
    <t>Please select which data source you are using for the weather data.</t>
  </si>
  <si>
    <t>Please describe in detail where you obtain your enhanced weather data from, provided that the same common reference NWP model and weather data, as the one provided through NEATS, must be used, at the minimum.</t>
  </si>
  <si>
    <t>Please indicate whether you want to use Primary data for determining the engine identifier or whether you want to use Secondary data (default values in accordance with Annex IIIb of the MRR).</t>
  </si>
  <si>
    <t>Secondary data (Default values according to MRR Annex IIIb)</t>
  </si>
  <si>
    <t>Secondary data (Default values according to MRR Annex IIIa point (5)(2)(b))</t>
  </si>
  <si>
    <t>Secondary data: Default values according to MRR Annex IIIa point (5)(3)</t>
  </si>
  <si>
    <t>Secondary data (Default values according to MRR Annex IIIa Point (5)(4))</t>
  </si>
  <si>
    <t>If any of the data described above that are necessary for calculating the non-CO2 effects are not available, surrogate data must be used. Please name the surrogate data to be used in each case below. This is not necessary for data that already originates from NEATS (Secondary data).</t>
  </si>
  <si>
    <t>Please provide a high level description of the modules used, unless they originate from NEATS (in that case please indicate "from NEATS").</t>
  </si>
  <si>
    <t>&lt;&lt;&lt; If you have chosen "False" for point 21(a)(i), please continue directly to section 21(a)(iv). &gt;&gt;&gt;</t>
  </si>
  <si>
    <t>NEATS is not a tool that enables the collection of the data by the aircraft operator.</t>
  </si>
  <si>
    <t>NEATS streamlines the monitoring process as it incorporates available third-party collected data, state-of-art modules (e.g. Base for aircraft data, Boeing fuel flow method) and models (e.g. openAirClim, Contrail cirrus prediction model (CoCiP), algorithmic Climate Change Functions (aCCF)) needed for the calculation of CO2(e) per flight in line with the EU ETS Directive and Monitoring and Reporting Regulation (MRR). NEATS executes the calculation on a per flight level for Global Warming Potential (GWP) of 20, 50, and 100 years.</t>
  </si>
  <si>
    <t>NEATS streamlines also the annual reporting exercise referred to in Article 68(5) of the MRR. NEATS generates automatically the XML table referred to in Annex X, Section 2a(9) to the MRR at the end of each reporting year, minimising administrative burden associated with reporting.</t>
  </si>
  <si>
    <t>NEATS streamlines the verification and cross-checks done respectively by the verifier and the competent authority. It provides the means to verify a CO2(e) per flight, while protecting confidential data.</t>
  </si>
  <si>
    <t>NEATS allows to store all the data (from aircraft operators and from third parties), securely encoding and protecting from release confidential primary data, where such data is uploaded by the aircraft operator on NEATS, as long as it is identified as confidential by the aircraft operator in NEATS.</t>
  </si>
  <si>
    <t>In addition to the departure and arrival airports, the date and time of the flight, specified in Universal Time Coordinated (UTC), are relevant for the MRV of non-CO2 effects. Please describe how you assign these data to your flights that are already subject to the CO2 monitoring and reporting obligation so that there is no inconsistency in the reported flights.</t>
  </si>
  <si>
    <t>The mass of the aircraft along the flight trajectory corresponds to the take-off mass minus the mass of the fuel already burnt. If this value is known, it is Primary data. Otherwise, the mass of the aircraft along the flight trajectory can be estimated using either the known take-off mass or the known load factor or a load factor of 1 (in all these cases, select "Secondary data (Default values according to MRR Annex IIIa point (5)(2b))").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</si>
</sst>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3"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0"/>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name val="Arial"/>
      <family val="2"/>
    </font>
    <font>
      <b/>
      <sz val="9"/>
      <name val="Arial"/>
      <family val="2"/>
    </font>
    <font>
      <b/>
      <u/>
      <sz val="20"/>
      <color indexed="62"/>
      <name val="Arial"/>
      <family val="2"/>
    </font>
    <font>
      <b/>
      <u/>
      <sz val="10"/>
      <name val="Arial"/>
      <family val="2"/>
    </font>
    <font>
      <u/>
      <sz val="8"/>
      <name val="Arial"/>
      <family val="2"/>
    </font>
    <font>
      <i/>
      <sz val="10"/>
      <name val="Arial"/>
      <family val="2"/>
    </font>
    <font>
      <i/>
      <u/>
      <sz val="8"/>
      <color indexed="18"/>
      <name val="Arial"/>
      <family val="2"/>
    </font>
    <font>
      <sz val="8"/>
      <color indexed="81"/>
      <name val="Tahoma"/>
      <family val="2"/>
    </font>
    <font>
      <b/>
      <sz val="12"/>
      <name val="Arial"/>
      <family val="2"/>
    </font>
    <font>
      <sz val="10"/>
      <name val="Arial"/>
      <family val="2"/>
    </font>
    <font>
      <i/>
      <u/>
      <sz val="8"/>
      <color indexed="62"/>
      <name val="Arial"/>
      <family val="2"/>
    </font>
    <font>
      <b/>
      <sz val="12"/>
      <color indexed="10"/>
      <name val="Arial"/>
      <family val="2"/>
    </font>
    <font>
      <u/>
      <sz val="10"/>
      <name val="Arial"/>
      <family val="2"/>
    </font>
    <font>
      <i/>
      <vertAlign val="subscript"/>
      <sz val="8"/>
      <color indexed="18"/>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sz val="10"/>
      <name val="Arial"/>
      <family val="2"/>
    </font>
    <font>
      <b/>
      <sz val="10"/>
      <color indexed="10"/>
      <name val="Arial"/>
      <family val="2"/>
    </font>
    <font>
      <i/>
      <sz val="8"/>
      <name val="Arial"/>
      <family val="2"/>
    </font>
    <font>
      <i/>
      <vertAlign val="subscript"/>
      <sz val="8"/>
      <name val="Arial"/>
      <family val="2"/>
    </font>
    <font>
      <b/>
      <i/>
      <sz val="8"/>
      <color indexed="18"/>
      <name val="Arial"/>
      <family val="2"/>
    </font>
    <font>
      <b/>
      <sz val="10"/>
      <color indexed="62"/>
      <name val="Arial"/>
      <family val="2"/>
    </font>
    <font>
      <i/>
      <sz val="9"/>
      <color indexed="62"/>
      <name val="Arial"/>
      <family val="2"/>
    </font>
    <font>
      <b/>
      <sz val="8"/>
      <color indexed="62"/>
      <name val="Arial"/>
      <family val="2"/>
    </font>
    <font>
      <sz val="8"/>
      <color indexed="62"/>
      <name val="Arial"/>
      <family val="2"/>
    </font>
    <font>
      <b/>
      <i/>
      <u/>
      <sz val="8"/>
      <color indexed="18"/>
      <name val="Arial"/>
      <family val="2"/>
    </font>
    <font>
      <sz val="14"/>
      <color indexed="18"/>
      <name val="Arial"/>
      <family val="2"/>
    </font>
    <font>
      <b/>
      <i/>
      <sz val="8"/>
      <color indexed="62"/>
      <name val="Arial"/>
      <family val="2"/>
    </font>
    <font>
      <sz val="9"/>
      <color indexed="81"/>
      <name val="Segoe UI"/>
      <family val="2"/>
    </font>
    <font>
      <sz val="11"/>
      <color rgb="FF000000"/>
      <name val="Calibri"/>
      <family val="2"/>
      <scheme val="minor"/>
    </font>
    <font>
      <sz val="10"/>
      <color rgb="FFFF0000"/>
      <name val="Arial"/>
      <family val="2"/>
    </font>
    <font>
      <sz val="20"/>
      <color rgb="FFFF0000"/>
      <name val="Arial"/>
      <family val="2"/>
    </font>
    <font>
      <i/>
      <sz val="8"/>
      <color rgb="FFFF0000"/>
      <name val="Arial"/>
      <family val="2"/>
    </font>
    <font>
      <b/>
      <sz val="10"/>
      <color rgb="FFFF0000"/>
      <name val="Arial"/>
      <family val="2"/>
    </font>
    <font>
      <b/>
      <sz val="18"/>
      <color rgb="FFFF0000"/>
      <name val="Arial"/>
      <family val="2"/>
    </font>
    <font>
      <sz val="11"/>
      <color rgb="FF000000"/>
      <name val="Calibri"/>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1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rgb="FFCCEC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4" fillId="2" borderId="0" applyNumberFormat="0" applyBorder="0" applyAlignment="0" applyProtection="0"/>
    <xf numFmtId="0" fontId="15" fillId="10" borderId="1" applyNumberFormat="0" applyAlignment="0" applyProtection="0"/>
    <xf numFmtId="44" fontId="43" fillId="0" borderId="0" applyFont="0" applyFill="0" applyBorder="0" applyAlignment="0" applyProtection="0"/>
    <xf numFmtId="0" fontId="16" fillId="3" borderId="0" applyNumberFormat="0" applyBorder="0" applyAlignment="0" applyProtection="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8" fillId="0" borderId="0" applyNumberFormat="0" applyFill="0" applyBorder="0" applyAlignment="0" applyProtection="0">
      <alignment vertical="top"/>
      <protection locked="0"/>
    </xf>
    <xf numFmtId="0" fontId="20" fillId="0" borderId="5" applyNumberFormat="0" applyFill="0" applyAlignment="0" applyProtection="0"/>
    <xf numFmtId="0" fontId="21" fillId="11" borderId="0" applyNumberFormat="0" applyBorder="0" applyAlignment="0" applyProtection="0"/>
    <xf numFmtId="0" fontId="2" fillId="12" borderId="6" applyNumberFormat="0" applyFont="0" applyAlignment="0" applyProtection="0"/>
    <xf numFmtId="0" fontId="2" fillId="0" borderId="0"/>
    <xf numFmtId="0" fontId="1" fillId="0" borderId="0"/>
    <xf numFmtId="0" fontId="22" fillId="0" borderId="0" applyNumberFormat="0" applyFill="0" applyBorder="0" applyAlignment="0" applyProtection="0"/>
  </cellStyleXfs>
  <cellXfs count="315">
    <xf numFmtId="0" fontId="0" fillId="0" borderId="0" xfId="0"/>
    <xf numFmtId="0" fontId="11" fillId="13" borderId="0" xfId="0" applyFont="1" applyFill="1" applyAlignment="1" applyProtection="1">
      <alignment vertical="top" wrapText="1"/>
    </xf>
    <xf numFmtId="0" fontId="4" fillId="0" borderId="0" xfId="0" applyFont="1" applyAlignment="1" applyProtection="1">
      <alignment horizontal="left" vertical="top" wrapText="1"/>
    </xf>
    <xf numFmtId="0" fontId="0" fillId="0" borderId="0" xfId="0" applyProtection="1"/>
    <xf numFmtId="0" fontId="0" fillId="15" borderId="0" xfId="0" applyFill="1" applyProtection="1"/>
    <xf numFmtId="0" fontId="0" fillId="15" borderId="0" xfId="0" applyFill="1" applyBorder="1" applyProtection="1"/>
    <xf numFmtId="0" fontId="12" fillId="13" borderId="0" xfId="19" applyFont="1" applyFill="1" applyAlignment="1" applyProtection="1">
      <alignment horizontal="left" vertical="top" wrapText="1"/>
    </xf>
    <xf numFmtId="0" fontId="7" fillId="13" borderId="19" xfId="19" applyFont="1" applyFill="1" applyBorder="1" applyAlignment="1" applyProtection="1">
      <alignment horizontal="left" vertical="top" wrapText="1"/>
    </xf>
    <xf numFmtId="0" fontId="2" fillId="13" borderId="0" xfId="0" applyNumberFormat="1" applyFont="1" applyFill="1" applyBorder="1" applyAlignment="1" applyProtection="1">
      <alignment vertical="top"/>
    </xf>
    <xf numFmtId="0" fontId="2" fillId="18" borderId="0" xfId="0" applyNumberFormat="1" applyFont="1" applyFill="1" applyBorder="1" applyAlignment="1" applyProtection="1">
      <alignment vertical="top"/>
    </xf>
    <xf numFmtId="0" fontId="2" fillId="0" borderId="0" xfId="0" applyFont="1" applyFill="1" applyProtection="1"/>
    <xf numFmtId="0" fontId="4" fillId="13" borderId="0" xfId="0" applyFont="1" applyFill="1" applyAlignment="1" applyProtection="1">
      <alignment horizontal="left" vertical="top"/>
    </xf>
    <xf numFmtId="0" fontId="0" fillId="0" borderId="0" xfId="0" applyFill="1" applyProtection="1"/>
    <xf numFmtId="0" fontId="0" fillId="0" borderId="0" xfId="0" applyFill="1" applyBorder="1" applyProtection="1"/>
    <xf numFmtId="0" fontId="4" fillId="0" borderId="0" xfId="0" applyFont="1" applyFill="1" applyAlignment="1" applyProtection="1">
      <alignment horizontal="left" vertical="top" wrapText="1"/>
    </xf>
    <xf numFmtId="0" fontId="4" fillId="0" borderId="0" xfId="0" applyFont="1" applyFill="1" applyProtection="1"/>
    <xf numFmtId="0" fontId="0" fillId="23" borderId="0" xfId="0" applyFill="1" applyProtection="1"/>
    <xf numFmtId="0" fontId="12" fillId="13" borderId="0" xfId="0" applyFont="1" applyFill="1" applyAlignment="1" applyProtection="1">
      <alignment horizontal="left" vertical="top" wrapText="1"/>
    </xf>
    <xf numFmtId="0" fontId="0" fillId="0" borderId="0" xfId="0" applyAlignment="1" applyProtection="1">
      <alignment vertical="top"/>
    </xf>
    <xf numFmtId="0" fontId="0" fillId="23" borderId="0" xfId="0" applyFill="1" applyAlignment="1" applyProtection="1">
      <alignment vertical="top"/>
    </xf>
    <xf numFmtId="0" fontId="3" fillId="17" borderId="0" xfId="0" applyFont="1" applyFill="1" applyBorder="1" applyAlignment="1" applyProtection="1">
      <alignment horizontal="left" vertical="top"/>
    </xf>
    <xf numFmtId="0" fontId="2" fillId="0" borderId="0" xfId="0" applyFont="1" applyProtection="1"/>
    <xf numFmtId="0" fontId="3" fillId="23" borderId="0" xfId="0" applyFont="1" applyFill="1" applyBorder="1" applyAlignment="1" applyProtection="1">
      <alignment horizontal="left" vertical="top"/>
    </xf>
    <xf numFmtId="0" fontId="32" fillId="23" borderId="0" xfId="0" applyFont="1" applyFill="1" applyBorder="1" applyAlignment="1" applyProtection="1">
      <alignment horizontal="left" vertical="top"/>
    </xf>
    <xf numFmtId="0" fontId="5" fillId="0" borderId="0" xfId="0" applyFont="1" applyFill="1" applyBorder="1" applyAlignment="1" applyProtection="1">
      <alignment horizontal="left" vertical="top" wrapText="1"/>
    </xf>
    <xf numFmtId="0" fontId="0" fillId="0" borderId="0" xfId="0" applyAlignment="1" applyProtection="1">
      <alignment horizontal="center"/>
    </xf>
    <xf numFmtId="0" fontId="4" fillId="0" borderId="0" xfId="0" applyFont="1" applyProtection="1"/>
    <xf numFmtId="0" fontId="4" fillId="0" borderId="0" xfId="0" applyFont="1" applyFill="1" applyBorder="1" applyAlignment="1" applyProtection="1">
      <alignment horizontal="center" vertical="center"/>
    </xf>
    <xf numFmtId="0" fontId="10" fillId="0" borderId="0" xfId="0" applyFont="1" applyFill="1" applyAlignment="1" applyProtection="1">
      <alignment horizontal="left" vertical="top" wrapText="1"/>
    </xf>
    <xf numFmtId="0" fontId="33" fillId="23" borderId="15" xfId="0" applyFont="1" applyFill="1" applyBorder="1" applyProtection="1"/>
    <xf numFmtId="0" fontId="5" fillId="13" borderId="8" xfId="0" applyFont="1" applyFill="1" applyBorder="1" applyAlignment="1" applyProtection="1">
      <alignment horizontal="left" vertical="top" wrapText="1"/>
    </xf>
    <xf numFmtId="0" fontId="29" fillId="0" borderId="0" xfId="0" applyFont="1" applyProtection="1"/>
    <xf numFmtId="0" fontId="0" fillId="16" borderId="0" xfId="0" applyFill="1" applyProtection="1"/>
    <xf numFmtId="0" fontId="2" fillId="16" borderId="0" xfId="0" applyFont="1" applyFill="1" applyProtection="1"/>
    <xf numFmtId="0" fontId="29" fillId="0" borderId="0" xfId="0" applyFont="1" applyFill="1" applyProtection="1"/>
    <xf numFmtId="0" fontId="24" fillId="16" borderId="0" xfId="0" applyFont="1" applyFill="1" applyProtection="1"/>
    <xf numFmtId="0" fontId="0" fillId="16" borderId="0" xfId="0" quotePrefix="1" applyFill="1" applyProtection="1"/>
    <xf numFmtId="0" fontId="0" fillId="16" borderId="0" xfId="0" applyFill="1" applyAlignment="1" applyProtection="1">
      <alignment horizontal="center"/>
    </xf>
    <xf numFmtId="0" fontId="0" fillId="16" borderId="0" xfId="0" applyFill="1" applyAlignment="1" applyProtection="1">
      <alignment horizontal="left"/>
    </xf>
    <xf numFmtId="0" fontId="0" fillId="16" borderId="0" xfId="0" applyFont="1" applyFill="1" applyProtection="1"/>
    <xf numFmtId="0" fontId="0" fillId="20" borderId="0" xfId="0" applyFill="1" applyProtection="1"/>
    <xf numFmtId="0" fontId="24" fillId="19" borderId="0" xfId="0" applyFont="1" applyFill="1" applyBorder="1" applyAlignment="1" applyProtection="1">
      <alignment horizontal="left" vertical="top" wrapText="1"/>
    </xf>
    <xf numFmtId="0" fontId="0" fillId="0" borderId="24" xfId="0" applyBorder="1" applyProtection="1"/>
    <xf numFmtId="0" fontId="0" fillId="21" borderId="25" xfId="0" applyFill="1" applyBorder="1" applyProtection="1"/>
    <xf numFmtId="0" fontId="0" fillId="0" borderId="26" xfId="0" applyBorder="1" applyProtection="1"/>
    <xf numFmtId="14" fontId="0" fillId="22" borderId="27" xfId="0" applyNumberFormat="1" applyFill="1" applyBorder="1" applyAlignment="1" applyProtection="1">
      <alignment horizontal="left"/>
    </xf>
    <xf numFmtId="0" fontId="0" fillId="16" borderId="28" xfId="0" applyFill="1" applyBorder="1" applyProtection="1"/>
    <xf numFmtId="0" fontId="0" fillId="16" borderId="29" xfId="0" applyFill="1" applyBorder="1" applyProtection="1"/>
    <xf numFmtId="0" fontId="0" fillId="16" borderId="30" xfId="0" applyFill="1" applyBorder="1" applyProtection="1"/>
    <xf numFmtId="0" fontId="0" fillId="0" borderId="31" xfId="0" applyBorder="1" applyProtection="1"/>
    <xf numFmtId="0" fontId="0" fillId="20" borderId="32" xfId="0" applyFill="1" applyBorder="1" applyProtection="1"/>
    <xf numFmtId="0" fontId="0" fillId="0" borderId="33" xfId="0" applyBorder="1" applyProtection="1"/>
    <xf numFmtId="0" fontId="0" fillId="19" borderId="34" xfId="0" applyFill="1" applyBorder="1" applyProtection="1"/>
    <xf numFmtId="0" fontId="4" fillId="0" borderId="0" xfId="0" applyFont="1" applyBorder="1" applyProtection="1"/>
    <xf numFmtId="14" fontId="0" fillId="22" borderId="35" xfId="0" applyNumberFormat="1" applyFill="1" applyBorder="1" applyAlignment="1" applyProtection="1">
      <alignment horizontal="center"/>
    </xf>
    <xf numFmtId="0" fontId="0" fillId="16" borderId="14" xfId="0" applyFill="1" applyBorder="1" applyProtection="1"/>
    <xf numFmtId="0" fontId="0" fillId="16" borderId="12" xfId="0" applyFill="1" applyBorder="1" applyProtection="1"/>
    <xf numFmtId="14" fontId="0" fillId="22" borderId="22" xfId="0" applyNumberFormat="1" applyFill="1" applyBorder="1" applyAlignment="1" applyProtection="1">
      <alignment horizontal="center"/>
    </xf>
    <xf numFmtId="0" fontId="0" fillId="16" borderId="11" xfId="0" applyFill="1" applyBorder="1" applyProtection="1"/>
    <xf numFmtId="0" fontId="0" fillId="16" borderId="10" xfId="0" applyFill="1" applyBorder="1" applyProtection="1"/>
    <xf numFmtId="14" fontId="0" fillId="22" borderId="23" xfId="0" applyNumberFormat="1" applyFill="1" applyBorder="1" applyAlignment="1" applyProtection="1">
      <alignment horizontal="center"/>
    </xf>
    <xf numFmtId="0" fontId="0" fillId="16" borderId="9" xfId="0" applyFill="1" applyBorder="1" applyProtection="1"/>
    <xf numFmtId="0" fontId="0" fillId="16" borderId="7" xfId="0" applyFill="1" applyBorder="1" applyProtection="1"/>
    <xf numFmtId="0" fontId="4"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32"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5" fillId="0" borderId="0" xfId="0" applyFont="1" applyFill="1" applyAlignment="1" applyProtection="1">
      <alignment horizontal="left" vertical="top" wrapText="1"/>
    </xf>
    <xf numFmtId="0" fontId="47" fillId="13" borderId="0" xfId="19" applyFont="1" applyFill="1" applyBorder="1" applyAlignment="1" applyProtection="1">
      <alignment horizontal="left" vertical="top" wrapText="1"/>
    </xf>
    <xf numFmtId="0" fontId="34" fillId="13" borderId="0" xfId="0" applyFont="1" applyFill="1" applyAlignment="1" applyProtection="1">
      <alignment horizontal="left" vertical="top" wrapText="1"/>
    </xf>
    <xf numFmtId="0" fontId="11" fillId="13"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0" fillId="13" borderId="13" xfId="0" applyFont="1" applyFill="1" applyBorder="1" applyAlignment="1" applyProtection="1">
      <alignment horizontal="left" vertical="top" wrapText="1"/>
    </xf>
    <xf numFmtId="0" fontId="51" fillId="13" borderId="0" xfId="0" applyFont="1" applyFill="1" applyBorder="1" applyAlignment="1" applyProtection="1">
      <alignment horizontal="left" vertical="top" wrapText="1"/>
    </xf>
    <xf numFmtId="0" fontId="41" fillId="13" borderId="0" xfId="0" applyFont="1" applyFill="1" applyAlignment="1" applyProtection="1">
      <alignment horizontal="left" vertical="top" wrapText="1"/>
    </xf>
    <xf numFmtId="0" fontId="45" fillId="0" borderId="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5" fillId="13" borderId="0" xfId="0" applyFont="1" applyFill="1" applyBorder="1" applyAlignment="1" applyProtection="1">
      <alignment horizontal="left" vertical="top" wrapText="1"/>
    </xf>
    <xf numFmtId="0" fontId="47" fillId="0" borderId="0" xfId="0" applyFont="1" applyFill="1" applyAlignment="1" applyProtection="1">
      <alignment horizontal="left" vertical="top" wrapText="1"/>
    </xf>
    <xf numFmtId="0" fontId="12" fillId="13" borderId="0" xfId="0" applyFont="1" applyFill="1" applyBorder="1" applyAlignment="1" applyProtection="1">
      <alignment horizontal="left" vertical="top" wrapText="1"/>
    </xf>
    <xf numFmtId="0" fontId="7" fillId="0" borderId="15" xfId="0" applyFont="1" applyBorder="1" applyAlignment="1" applyProtection="1">
      <alignment horizontal="left" vertical="top" wrapText="1"/>
    </xf>
    <xf numFmtId="0" fontId="28" fillId="13" borderId="19" xfId="0" applyFont="1" applyFill="1" applyBorder="1" applyAlignment="1" applyProtection="1">
      <alignment horizontal="left" vertical="top" wrapText="1"/>
    </xf>
    <xf numFmtId="0" fontId="7" fillId="0" borderId="19" xfId="0" applyFont="1" applyBorder="1" applyAlignment="1" applyProtection="1">
      <alignment horizontal="left" vertical="top" wrapText="1"/>
    </xf>
    <xf numFmtId="0" fontId="28" fillId="13" borderId="14" xfId="0" applyFont="1" applyFill="1" applyBorder="1" applyAlignment="1" applyProtection="1">
      <alignment horizontal="left" vertical="top" wrapText="1"/>
    </xf>
    <xf numFmtId="0" fontId="6" fillId="13" borderId="19" xfId="0" applyFont="1" applyFill="1" applyBorder="1" applyAlignment="1" applyProtection="1">
      <alignment horizontal="left" vertical="top" wrapText="1"/>
    </xf>
    <xf numFmtId="0" fontId="49" fillId="13"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2" fillId="13" borderId="0" xfId="0" applyFont="1" applyFill="1" applyAlignment="1" applyProtection="1">
      <alignment horizontal="left" vertical="top" wrapText="1"/>
    </xf>
    <xf numFmtId="0" fontId="0" fillId="0" borderId="36" xfId="0" applyBorder="1" applyAlignment="1" applyProtection="1">
      <alignment horizontal="left" vertical="top" wrapText="1"/>
    </xf>
    <xf numFmtId="0" fontId="11" fillId="0" borderId="0" xfId="0" applyFont="1" applyFill="1" applyAlignment="1" applyProtection="1">
      <alignment horizontal="left" vertical="top" wrapText="1"/>
    </xf>
    <xf numFmtId="0" fontId="0" fillId="19" borderId="14" xfId="0" applyFill="1" applyBorder="1" applyAlignment="1" applyProtection="1">
      <alignment horizontal="left" vertical="top" wrapText="1"/>
    </xf>
    <xf numFmtId="0" fontId="36" fillId="0" borderId="0" xfId="0" applyFont="1" applyFill="1" applyAlignment="1" applyProtection="1">
      <alignment horizontal="left" vertical="top" wrapText="1"/>
    </xf>
    <xf numFmtId="0" fontId="49" fillId="13" borderId="8" xfId="0" applyFont="1" applyFill="1" applyBorder="1" applyAlignment="1" applyProtection="1">
      <alignment horizontal="left" vertical="top" wrapText="1"/>
    </xf>
    <xf numFmtId="0" fontId="41" fillId="13" borderId="0" xfId="0" applyFont="1" applyFill="1" applyBorder="1" applyAlignment="1" applyProtection="1">
      <alignment horizontal="left" vertical="top" wrapText="1"/>
    </xf>
    <xf numFmtId="0" fontId="5" fillId="13" borderId="0" xfId="0" applyFont="1" applyFill="1" applyAlignment="1" applyProtection="1">
      <alignment horizontal="left" vertical="top" wrapText="1"/>
    </xf>
    <xf numFmtId="0" fontId="6" fillId="0" borderId="19" xfId="0" applyFont="1" applyFill="1" applyBorder="1" applyAlignment="1" applyProtection="1">
      <alignment horizontal="left" vertical="top" wrapText="1"/>
    </xf>
    <xf numFmtId="0" fontId="7" fillId="0" borderId="35"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13" borderId="19" xfId="0" applyFont="1" applyFill="1" applyBorder="1" applyAlignment="1" applyProtection="1">
      <alignment horizontal="left" vertical="top" wrapText="1"/>
    </xf>
    <xf numFmtId="0" fontId="7" fillId="13" borderId="15" xfId="0" applyFont="1" applyFill="1" applyBorder="1" applyAlignment="1" applyProtection="1">
      <alignment horizontal="left" vertical="top" wrapText="1"/>
    </xf>
    <xf numFmtId="0" fontId="7" fillId="13" borderId="19" xfId="0" applyNumberFormat="1" applyFont="1" applyFill="1" applyBorder="1" applyAlignment="1" applyProtection="1">
      <alignment horizontal="left" vertical="top" wrapText="1"/>
    </xf>
    <xf numFmtId="0" fontId="2" fillId="0" borderId="15" xfId="19" applyBorder="1" applyAlignment="1" applyProtection="1">
      <alignment horizontal="center" vertical="top"/>
    </xf>
    <xf numFmtId="0" fontId="29" fillId="13" borderId="0" xfId="0" applyFont="1" applyFill="1" applyAlignment="1" applyProtection="1">
      <alignment horizontal="left" vertical="top" wrapText="1"/>
    </xf>
    <xf numFmtId="0" fontId="25" fillId="13" borderId="0"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3" fillId="17" borderId="0"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2" fillId="18" borderId="0" xfId="0" applyNumberFormat="1" applyFont="1" applyFill="1" applyBorder="1" applyAlignment="1" applyProtection="1">
      <alignment horizontal="left" vertical="top" wrapText="1"/>
    </xf>
    <xf numFmtId="0" fontId="2" fillId="0" borderId="0" xfId="0" applyFont="1" applyAlignment="1" applyProtection="1">
      <alignment horizontal="left" vertical="top" wrapText="1"/>
    </xf>
    <xf numFmtId="0" fontId="0" fillId="0" borderId="0" xfId="0" applyAlignment="1" applyProtection="1">
      <alignment horizontal="left" vertical="top" wrapText="1"/>
    </xf>
    <xf numFmtId="0" fontId="2" fillId="16" borderId="11" xfId="0" applyFont="1" applyFill="1" applyBorder="1" applyProtection="1"/>
    <xf numFmtId="0" fontId="26" fillId="0" borderId="0" xfId="0" applyFont="1" applyAlignment="1" applyProtection="1">
      <alignment horizontal="left" vertical="top" wrapText="1"/>
    </xf>
    <xf numFmtId="0" fontId="0" fillId="0" borderId="0" xfId="0" applyAlignment="1">
      <alignment vertical="top" wrapText="1"/>
    </xf>
    <xf numFmtId="0" fontId="0" fillId="0" borderId="16"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20" xfId="0" applyBorder="1" applyAlignment="1" applyProtection="1">
      <alignment horizontal="left" vertical="top" wrapText="1"/>
    </xf>
    <xf numFmtId="0" fontId="0" fillId="19" borderId="0" xfId="0" applyFill="1" applyAlignment="1" applyProtection="1">
      <alignment horizontal="left" vertical="top" wrapText="1"/>
    </xf>
    <xf numFmtId="0" fontId="11" fillId="13" borderId="0" xfId="19" applyFont="1" applyFill="1" applyAlignment="1" applyProtection="1">
      <alignment horizontal="left" vertical="top" wrapText="1"/>
    </xf>
    <xf numFmtId="0" fontId="3" fillId="17" borderId="0" xfId="19" applyFont="1" applyFill="1" applyBorder="1" applyAlignment="1" applyProtection="1">
      <alignment horizontal="left" vertical="top" wrapText="1"/>
    </xf>
    <xf numFmtId="0" fontId="48" fillId="13" borderId="0" xfId="0" applyFont="1" applyFill="1" applyAlignment="1" applyProtection="1">
      <alignment horizontal="left" vertical="top" wrapText="1"/>
    </xf>
    <xf numFmtId="0" fontId="4" fillId="13" borderId="8" xfId="0" applyFont="1" applyFill="1" applyBorder="1" applyAlignment="1" applyProtection="1">
      <alignment horizontal="left" vertical="top" wrapText="1"/>
    </xf>
    <xf numFmtId="0" fontId="2" fillId="0" borderId="0" xfId="0" applyFont="1" applyAlignment="1">
      <alignment vertical="top" wrapText="1"/>
    </xf>
    <xf numFmtId="0" fontId="12" fillId="0" borderId="8"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7" fillId="0" borderId="13" xfId="0" applyFont="1" applyFill="1" applyBorder="1" applyAlignment="1" applyProtection="1">
      <alignment horizontal="left" vertical="top" wrapText="1"/>
    </xf>
    <xf numFmtId="0" fontId="45" fillId="13" borderId="0" xfId="0" applyFont="1" applyFill="1" applyAlignment="1" applyProtection="1">
      <alignment horizontal="left" vertical="top" wrapText="1"/>
    </xf>
    <xf numFmtId="0" fontId="28" fillId="0" borderId="19" xfId="0" applyFont="1" applyFill="1" applyBorder="1" applyAlignment="1" applyProtection="1">
      <alignment horizontal="left" vertical="top" wrapText="1"/>
    </xf>
    <xf numFmtId="0" fontId="7" fillId="0" borderId="19" xfId="0" applyNumberFormat="1" applyFont="1" applyBorder="1" applyAlignment="1" applyProtection="1">
      <alignment horizontal="left" vertical="top" wrapText="1"/>
    </xf>
    <xf numFmtId="0" fontId="7" fillId="0" borderId="37" xfId="0" applyFont="1" applyBorder="1" applyAlignment="1" applyProtection="1">
      <alignment horizontal="left" vertical="top" wrapText="1"/>
    </xf>
    <xf numFmtId="0" fontId="7" fillId="0" borderId="38" xfId="0" applyFont="1" applyFill="1" applyBorder="1" applyAlignment="1" applyProtection="1">
      <alignment horizontal="left" vertical="top" wrapText="1"/>
    </xf>
    <xf numFmtId="0" fontId="7" fillId="0" borderId="38" xfId="0" applyFont="1" applyBorder="1" applyAlignment="1" applyProtection="1">
      <alignment horizontal="left" vertical="top" wrapText="1"/>
    </xf>
    <xf numFmtId="0" fontId="7" fillId="0" borderId="15"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6" fillId="0" borderId="37" xfId="0" applyFont="1" applyFill="1" applyBorder="1" applyAlignment="1" applyProtection="1">
      <alignment horizontal="left" vertical="top" wrapText="1"/>
    </xf>
    <xf numFmtId="0" fontId="7" fillId="0" borderId="39" xfId="0" applyFont="1" applyFill="1" applyBorder="1" applyAlignment="1" applyProtection="1">
      <alignment horizontal="left" vertical="top" wrapText="1"/>
    </xf>
    <xf numFmtId="0" fontId="7" fillId="0" borderId="4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0" fillId="16" borderId="0" xfId="0" applyFill="1" applyAlignment="1" applyProtection="1">
      <alignment horizontal="left" vertical="top" wrapText="1"/>
    </xf>
    <xf numFmtId="0" fontId="2" fillId="16" borderId="0" xfId="0" applyFont="1" applyFill="1" applyAlignment="1" applyProtection="1">
      <alignment horizontal="left" vertical="top" wrapText="1"/>
    </xf>
    <xf numFmtId="0" fontId="29" fillId="0" borderId="0" xfId="0" applyFont="1" applyAlignment="1" applyProtection="1">
      <alignment horizontal="left" vertical="top" wrapText="1"/>
    </xf>
    <xf numFmtId="0" fontId="2" fillId="0" borderId="23" xfId="19" applyBorder="1" applyAlignment="1" applyProtection="1">
      <alignment horizontal="center" vertical="top"/>
    </xf>
    <xf numFmtId="0" fontId="0" fillId="16" borderId="8" xfId="0" applyFill="1" applyBorder="1" applyAlignment="1" applyProtection="1">
      <alignment horizontal="left" vertical="top" wrapText="1"/>
    </xf>
    <xf numFmtId="0" fontId="56" fillId="25" borderId="0" xfId="0" applyFont="1" applyFill="1" applyAlignment="1">
      <alignment vertical="center"/>
    </xf>
    <xf numFmtId="0" fontId="47" fillId="13" borderId="0" xfId="0" applyFont="1" applyFill="1" applyAlignment="1" applyProtection="1">
      <alignment horizontal="left" vertical="top" wrapText="1"/>
    </xf>
    <xf numFmtId="0" fontId="4" fillId="13" borderId="0" xfId="0" applyFont="1" applyFill="1" applyBorder="1" applyAlignment="1" applyProtection="1">
      <alignment horizontal="left" vertical="top" wrapText="1"/>
    </xf>
    <xf numFmtId="0" fontId="4" fillId="0" borderId="8" xfId="0" applyFont="1" applyBorder="1" applyAlignment="1" applyProtection="1">
      <alignment horizontal="left" vertical="top" wrapText="1"/>
    </xf>
    <xf numFmtId="0" fontId="2" fillId="18" borderId="0" xfId="0" applyFont="1" applyFill="1" applyBorder="1" applyAlignment="1" applyProtection="1">
      <alignment horizontal="left" vertical="top" wrapText="1"/>
    </xf>
    <xf numFmtId="0" fontId="2" fillId="18" borderId="0" xfId="0" applyFont="1" applyFill="1" applyAlignment="1" applyProtection="1">
      <alignment horizontal="left" vertical="top" wrapText="1"/>
    </xf>
    <xf numFmtId="0" fontId="0" fillId="18" borderId="0" xfId="0" applyFill="1" applyAlignment="1" applyProtection="1">
      <alignment horizontal="left" vertical="top" wrapText="1"/>
    </xf>
    <xf numFmtId="0" fontId="50" fillId="13" borderId="0"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0" xfId="0" applyAlignment="1">
      <alignment vertical="top"/>
    </xf>
    <xf numFmtId="0" fontId="57" fillId="0" borderId="0" xfId="0" applyFont="1" applyProtection="1"/>
    <xf numFmtId="0" fontId="0" fillId="25" borderId="0" xfId="0" applyFill="1" applyProtection="1"/>
    <xf numFmtId="0" fontId="2" fillId="25" borderId="0" xfId="0" applyFont="1" applyFill="1" applyProtection="1"/>
    <xf numFmtId="0" fontId="2" fillId="13" borderId="0" xfId="0" applyNumberFormat="1" applyFont="1" applyFill="1" applyBorder="1" applyAlignment="1" applyProtection="1">
      <alignment vertical="top" wrapText="1"/>
    </xf>
    <xf numFmtId="0" fontId="27" fillId="27" borderId="0" xfId="15" applyFont="1" applyFill="1" applyAlignment="1" applyProtection="1">
      <alignment horizontal="left" vertical="top" wrapText="1"/>
    </xf>
    <xf numFmtId="0" fontId="27" fillId="13" borderId="0" xfId="15" applyFont="1" applyFill="1" applyAlignment="1" applyProtection="1">
      <alignment horizontal="left" vertical="top" wrapText="1"/>
    </xf>
    <xf numFmtId="0" fontId="54" fillId="13" borderId="0" xfId="0" applyFont="1" applyFill="1" applyAlignment="1">
      <alignment horizontal="left" vertical="top" wrapText="1"/>
    </xf>
    <xf numFmtId="0" fontId="12" fillId="13" borderId="0" xfId="0" applyFont="1" applyFill="1" applyAlignment="1">
      <alignment horizontal="left" vertical="top" wrapText="1"/>
    </xf>
    <xf numFmtId="0" fontId="54" fillId="13" borderId="0" xfId="0" applyFont="1" applyFill="1" applyBorder="1" applyAlignment="1" applyProtection="1">
      <alignment horizontal="left" vertical="top" wrapText="1"/>
    </xf>
    <xf numFmtId="0" fontId="8" fillId="0" borderId="0" xfId="15" applyAlignment="1" applyProtection="1">
      <alignment horizontal="left" vertical="top" wrapText="1"/>
    </xf>
    <xf numFmtId="0" fontId="8" fillId="0" borderId="0" xfId="15" applyFill="1" applyBorder="1" applyAlignment="1" applyProtection="1">
      <alignment horizontal="left" vertical="top"/>
    </xf>
    <xf numFmtId="0" fontId="4" fillId="0" borderId="8" xfId="0" applyFont="1" applyFill="1" applyBorder="1" applyAlignment="1" applyProtection="1">
      <alignment horizontal="left" vertical="top" wrapText="1"/>
    </xf>
    <xf numFmtId="0" fontId="8" fillId="13" borderId="0" xfId="15" applyFill="1" applyAlignment="1" applyProtection="1">
      <alignment horizontal="left" vertical="top" wrapText="1"/>
    </xf>
    <xf numFmtId="0" fontId="8" fillId="0" borderId="0" xfId="15" applyFill="1" applyAlignment="1" applyProtection="1">
      <alignment horizontal="left" vertical="top" wrapText="1"/>
    </xf>
    <xf numFmtId="0" fontId="4" fillId="13" borderId="15" xfId="0" applyNumberFormat="1" applyFont="1" applyFill="1" applyBorder="1" applyAlignment="1" applyProtection="1">
      <alignment horizontal="left" vertical="top" wrapText="1"/>
    </xf>
    <xf numFmtId="0" fontId="34" fillId="13" borderId="8" xfId="15" applyFont="1" applyFill="1" applyBorder="1" applyAlignment="1" applyProtection="1">
      <alignment horizontal="left" vertical="top" wrapText="1"/>
    </xf>
    <xf numFmtId="0" fontId="12" fillId="13" borderId="8" xfId="0" applyFont="1" applyFill="1" applyBorder="1" applyAlignment="1" applyProtection="1">
      <alignment horizontal="left" vertical="top" wrapText="1"/>
    </xf>
    <xf numFmtId="0" fontId="58" fillId="28" borderId="15" xfId="19" applyFont="1" applyFill="1" applyBorder="1" applyAlignment="1" applyProtection="1">
      <alignment horizontal="left" vertical="top"/>
    </xf>
    <xf numFmtId="0" fontId="2" fillId="20" borderId="0" xfId="0" applyFont="1" applyFill="1" applyProtection="1"/>
    <xf numFmtId="0" fontId="4" fillId="24" borderId="0" xfId="0" applyFont="1" applyFill="1" applyAlignment="1" applyProtection="1">
      <alignment horizontal="left" vertical="top"/>
    </xf>
    <xf numFmtId="0" fontId="5" fillId="24" borderId="0" xfId="0" applyFont="1" applyFill="1" applyAlignment="1" applyProtection="1">
      <alignment horizontal="left" vertical="top" wrapText="1"/>
    </xf>
    <xf numFmtId="0" fontId="59" fillId="13" borderId="0" xfId="0" applyFont="1" applyFill="1" applyAlignment="1" applyProtection="1">
      <alignment horizontal="left" vertical="top" wrapText="1"/>
    </xf>
    <xf numFmtId="0" fontId="60" fillId="0" borderId="0" xfId="0" applyFont="1" applyAlignment="1" applyProtection="1">
      <alignment horizontal="left" vertical="top" wrapText="1"/>
    </xf>
    <xf numFmtId="0" fontId="3" fillId="17" borderId="0" xfId="0" applyFont="1" applyFill="1" applyAlignment="1" applyProtection="1">
      <alignment horizontal="left" vertical="top" wrapText="1"/>
    </xf>
    <xf numFmtId="0" fontId="23" fillId="0" borderId="8" xfId="20" applyFont="1" applyBorder="1" applyAlignment="1" applyProtection="1">
      <alignment horizontal="center" vertical="top"/>
    </xf>
    <xf numFmtId="0" fontId="23" fillId="0" borderId="8" xfId="20" applyFont="1" applyBorder="1" applyAlignment="1" applyProtection="1">
      <alignment vertical="top" wrapText="1"/>
    </xf>
    <xf numFmtId="0" fontId="23" fillId="0" borderId="8" xfId="20" applyFont="1" applyBorder="1" applyAlignment="1" applyProtection="1">
      <alignment vertical="top"/>
    </xf>
    <xf numFmtId="0" fontId="2" fillId="0" borderId="0" xfId="19" applyAlignment="1" applyProtection="1">
      <alignment vertical="top"/>
    </xf>
    <xf numFmtId="0" fontId="2" fillId="0" borderId="8" xfId="19" applyBorder="1" applyAlignment="1" applyProtection="1">
      <alignment vertical="top"/>
    </xf>
    <xf numFmtId="0" fontId="56" fillId="25" borderId="0" xfId="0" applyFont="1" applyFill="1" applyAlignment="1">
      <alignment vertical="top"/>
    </xf>
    <xf numFmtId="0" fontId="56" fillId="25" borderId="0" xfId="0" applyFont="1" applyFill="1" applyAlignment="1">
      <alignment horizontal="left" vertical="top"/>
    </xf>
    <xf numFmtId="0" fontId="2" fillId="16" borderId="0" xfId="0" applyFont="1" applyFill="1" applyAlignment="1" applyProtection="1">
      <alignment horizontal="left" vertical="top"/>
    </xf>
    <xf numFmtId="0" fontId="53" fillId="18" borderId="0" xfId="0" applyNumberFormat="1" applyFont="1" applyFill="1" applyAlignment="1" applyProtection="1">
      <alignment horizontal="left" vertical="top" wrapText="1"/>
    </xf>
    <xf numFmtId="0" fontId="2" fillId="28" borderId="0" xfId="19" applyFill="1" applyAlignment="1" applyProtection="1">
      <alignment vertical="top"/>
    </xf>
    <xf numFmtId="0" fontId="2" fillId="0" borderId="0" xfId="0" applyFont="1" applyAlignment="1" applyProtection="1">
      <alignment horizontal="left" vertical="top"/>
    </xf>
    <xf numFmtId="0" fontId="27" fillId="0" borderId="0" xfId="0" applyFont="1" applyAlignment="1">
      <alignment horizontal="left" vertical="top"/>
    </xf>
    <xf numFmtId="0" fontId="8" fillId="0" borderId="0" xfId="15" applyAlignment="1" applyProtection="1">
      <alignment horizontal="left" vertical="top"/>
    </xf>
    <xf numFmtId="0" fontId="57" fillId="0" borderId="0" xfId="0" applyFont="1" applyAlignment="1" applyProtection="1">
      <alignment horizontal="left" vertical="top"/>
    </xf>
    <xf numFmtId="0" fontId="0" fillId="16" borderId="0" xfId="0" applyFill="1" applyAlignment="1" applyProtection="1">
      <alignment horizontal="left" vertical="top"/>
    </xf>
    <xf numFmtId="0" fontId="2" fillId="25" borderId="0" xfId="0" applyFont="1" applyFill="1" applyAlignment="1" applyProtection="1">
      <alignment horizontal="left" vertical="top"/>
    </xf>
    <xf numFmtId="0" fontId="2" fillId="0" borderId="0" xfId="19" applyAlignment="1" applyProtection="1">
      <alignment horizontal="center" vertical="top"/>
    </xf>
    <xf numFmtId="0" fontId="2" fillId="0" borderId="0" xfId="19" applyAlignment="1" applyProtection="1">
      <alignment vertical="top" wrapText="1"/>
    </xf>
    <xf numFmtId="0" fontId="8" fillId="0" borderId="0" xfId="15" applyAlignment="1" applyProtection="1">
      <alignment vertical="top" wrapText="1"/>
    </xf>
    <xf numFmtId="0" fontId="61" fillId="28" borderId="0" xfId="19" applyFont="1" applyFill="1" applyAlignment="1" applyProtection="1">
      <alignment vertical="top"/>
    </xf>
    <xf numFmtId="0" fontId="61" fillId="28" borderId="0" xfId="19" applyFont="1" applyFill="1" applyAlignment="1" applyProtection="1">
      <alignment vertical="top" wrapText="1"/>
    </xf>
    <xf numFmtId="0" fontId="0" fillId="0" borderId="0" xfId="0" applyFill="1"/>
    <xf numFmtId="0" fontId="62" fillId="0" borderId="0" xfId="0" applyFont="1"/>
    <xf numFmtId="0" fontId="2" fillId="13" borderId="0" xfId="0" quotePrefix="1" applyNumberFormat="1" applyFont="1" applyFill="1" applyBorder="1" applyAlignment="1" applyProtection="1">
      <alignment vertical="top" wrapText="1"/>
    </xf>
    <xf numFmtId="0" fontId="12" fillId="13" borderId="0" xfId="0" applyFont="1" applyFill="1" applyAlignment="1">
      <alignment vertical="top"/>
    </xf>
    <xf numFmtId="0" fontId="12" fillId="13" borderId="0" xfId="0" applyFont="1" applyFill="1" applyAlignment="1">
      <alignment vertical="top" wrapText="1"/>
    </xf>
    <xf numFmtId="0" fontId="12" fillId="13" borderId="0" xfId="19" applyFont="1" applyFill="1" applyAlignment="1" applyProtection="1">
      <alignment vertical="top" wrapText="1"/>
    </xf>
    <xf numFmtId="0" fontId="62" fillId="0" borderId="0" xfId="0" applyFont="1" applyAlignment="1">
      <alignment wrapText="1"/>
    </xf>
    <xf numFmtId="0" fontId="0" fillId="23" borderId="0" xfId="0" applyFill="1"/>
    <xf numFmtId="0" fontId="2" fillId="23" borderId="0" xfId="0" applyNumberFormat="1" applyFont="1" applyFill="1" applyBorder="1" applyAlignment="1" applyProtection="1">
      <alignment vertical="top"/>
    </xf>
    <xf numFmtId="0" fontId="2" fillId="23" borderId="0" xfId="0" applyFont="1" applyFill="1"/>
    <xf numFmtId="0" fontId="2" fillId="0" borderId="0" xfId="0" applyNumberFormat="1" applyFont="1"/>
    <xf numFmtId="0" fontId="2" fillId="24" borderId="0" xfId="0" applyNumberFormat="1" applyFont="1" applyFill="1" applyBorder="1" applyAlignment="1" applyProtection="1">
      <alignment vertical="top"/>
    </xf>
    <xf numFmtId="0" fontId="0" fillId="23" borderId="0" xfId="0" applyFill="1" applyAlignment="1">
      <alignment horizontal="center"/>
    </xf>
    <xf numFmtId="0" fontId="2" fillId="13" borderId="0" xfId="0" applyNumberFormat="1" applyFont="1" applyFill="1" applyBorder="1" applyAlignment="1" applyProtection="1">
      <alignment horizontal="center" vertical="top"/>
    </xf>
    <xf numFmtId="0" fontId="11" fillId="13" borderId="0" xfId="0" applyFont="1" applyFill="1" applyAlignment="1" applyProtection="1">
      <alignment horizontal="center" vertical="top" wrapText="1"/>
    </xf>
    <xf numFmtId="0" fontId="3" fillId="17" borderId="0" xfId="0" applyFont="1" applyFill="1" applyBorder="1" applyAlignment="1" applyProtection="1">
      <alignment horizontal="center" vertical="top"/>
    </xf>
    <xf numFmtId="0" fontId="0" fillId="24" borderId="0" xfId="0" applyFill="1" applyAlignment="1">
      <alignment horizontal="center"/>
    </xf>
    <xf numFmtId="0" fontId="4" fillId="13" borderId="0" xfId="0" applyNumberFormat="1" applyFont="1" applyFill="1" applyBorder="1" applyAlignment="1" applyProtection="1">
      <alignment horizontal="center" vertical="top" wrapText="1"/>
    </xf>
    <xf numFmtId="0" fontId="4" fillId="0" borderId="0" xfId="0" applyFont="1" applyFill="1" applyBorder="1" applyAlignment="1" applyProtection="1">
      <alignment horizontal="center" vertical="top"/>
    </xf>
    <xf numFmtId="0" fontId="0" fillId="0" borderId="0" xfId="0" applyFill="1" applyAlignment="1">
      <alignment horizontal="center"/>
    </xf>
    <xf numFmtId="0" fontId="32" fillId="13" borderId="0" xfId="0" applyNumberFormat="1" applyFont="1" applyFill="1" applyBorder="1" applyAlignment="1" applyProtection="1">
      <alignment horizontal="center" vertical="top" wrapText="1"/>
    </xf>
    <xf numFmtId="0" fontId="2" fillId="23" borderId="15" xfId="0" applyFont="1" applyFill="1" applyBorder="1" applyProtection="1"/>
    <xf numFmtId="0" fontId="0" fillId="24" borderId="0" xfId="0" applyFill="1"/>
    <xf numFmtId="0" fontId="2" fillId="24" borderId="0" xfId="0" applyNumberFormat="1" applyFont="1" applyFill="1" applyBorder="1" applyAlignment="1" applyProtection="1">
      <alignment horizontal="center" vertical="top"/>
    </xf>
    <xf numFmtId="0" fontId="0" fillId="24" borderId="0" xfId="0" applyFill="1" applyAlignment="1" applyProtection="1">
      <alignment vertical="top"/>
    </xf>
    <xf numFmtId="0" fontId="57" fillId="24" borderId="0" xfId="0" applyFont="1" applyFill="1"/>
    <xf numFmtId="0" fontId="2" fillId="15" borderId="0" xfId="0" applyFont="1" applyFill="1" applyProtection="1"/>
    <xf numFmtId="0" fontId="2" fillId="15" borderId="0" xfId="0" applyFont="1" applyFill="1" applyBorder="1" applyProtection="1"/>
    <xf numFmtId="0" fontId="57" fillId="24" borderId="0" xfId="0" applyFont="1" applyFill="1" applyAlignment="1" applyProtection="1">
      <alignment vertical="top"/>
    </xf>
    <xf numFmtId="0" fontId="57" fillId="24" borderId="0" xfId="0" applyNumberFormat="1" applyFont="1" applyFill="1" applyBorder="1" applyAlignment="1" applyProtection="1">
      <alignment vertical="top"/>
    </xf>
    <xf numFmtId="0" fontId="57" fillId="24" borderId="0" xfId="0" quotePrefix="1" applyFont="1" applyFill="1"/>
    <xf numFmtId="0" fontId="24" fillId="14" borderId="15" xfId="0" applyFont="1" applyFill="1" applyBorder="1" applyAlignment="1" applyProtection="1">
      <alignment horizontal="left" vertical="top" wrapText="1"/>
      <protection locked="0"/>
    </xf>
    <xf numFmtId="0" fontId="33" fillId="23" borderId="0" xfId="0" applyFont="1" applyFill="1" applyBorder="1" applyProtection="1"/>
    <xf numFmtId="0" fontId="33" fillId="23" borderId="13" xfId="0" applyFont="1" applyFill="1" applyBorder="1" applyProtection="1"/>
    <xf numFmtId="14" fontId="24" fillId="14" borderId="15" xfId="0" applyNumberFormat="1" applyFont="1" applyFill="1" applyBorder="1" applyAlignment="1" applyProtection="1">
      <alignment horizontal="left" vertical="top" wrapText="1"/>
      <protection locked="0"/>
    </xf>
    <xf numFmtId="0" fontId="0" fillId="23" borderId="15" xfId="0" applyFill="1" applyBorder="1" applyAlignment="1">
      <alignment horizontal="center"/>
    </xf>
    <xf numFmtId="0" fontId="0" fillId="23" borderId="15" xfId="0" applyFill="1" applyBorder="1"/>
    <xf numFmtId="0" fontId="7" fillId="0" borderId="19" xfId="0" applyFont="1" applyBorder="1" applyAlignment="1" applyProtection="1">
      <alignment horizontal="left" vertical="center" wrapText="1"/>
    </xf>
    <xf numFmtId="0" fontId="11" fillId="13" borderId="0" xfId="0" applyFont="1" applyFill="1" applyAlignment="1" applyProtection="1">
      <alignment vertical="top" wrapText="1"/>
    </xf>
    <xf numFmtId="0" fontId="4" fillId="0" borderId="0" xfId="0" applyFont="1" applyAlignment="1" applyProtection="1">
      <alignment horizontal="left" vertical="top" wrapText="1"/>
    </xf>
    <xf numFmtId="0" fontId="8" fillId="0" borderId="0" xfId="15" applyAlignment="1" applyProtection="1"/>
    <xf numFmtId="0" fontId="0" fillId="0" borderId="0" xfId="0" applyAlignment="1">
      <alignment horizontal="left" vertical="top" wrapText="1"/>
    </xf>
    <xf numFmtId="0" fontId="0" fillId="0" borderId="0" xfId="0" applyAlignment="1">
      <alignment vertical="top" wrapText="1"/>
    </xf>
    <xf numFmtId="0" fontId="12" fillId="13" borderId="0" xfId="19" applyFont="1" applyFill="1" applyAlignment="1" applyProtection="1">
      <alignment horizontal="left" vertical="top" wrapText="1"/>
    </xf>
    <xf numFmtId="0" fontId="0" fillId="0" borderId="21"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4" fillId="13" borderId="0" xfId="0" applyFont="1" applyFill="1" applyBorder="1" applyAlignment="1" applyProtection="1">
      <alignment horizontal="left" vertical="top" wrapText="1"/>
    </xf>
    <xf numFmtId="0" fontId="4" fillId="13" borderId="0" xfId="0" applyFont="1" applyFill="1" applyBorder="1" applyAlignment="1" applyProtection="1">
      <alignment vertical="top" wrapText="1"/>
    </xf>
    <xf numFmtId="0" fontId="2" fillId="26" borderId="19" xfId="0" applyFont="1" applyFill="1" applyBorder="1" applyAlignment="1" applyProtection="1">
      <alignment horizontal="left" vertical="top" wrapText="1"/>
      <protection locked="0"/>
    </xf>
    <xf numFmtId="0" fontId="8" fillId="0" borderId="0" xfId="15" applyAlignment="1" applyProtection="1">
      <alignment horizontal="left" vertical="top" wrapText="1"/>
    </xf>
    <xf numFmtId="0" fontId="6" fillId="14" borderId="19" xfId="0" applyFont="1" applyFill="1" applyBorder="1" applyAlignment="1" applyProtection="1">
      <alignment horizontal="left" vertical="top"/>
      <protection locked="0"/>
    </xf>
    <xf numFmtId="0" fontId="0" fillId="0" borderId="8" xfId="0" applyBorder="1" applyAlignment="1">
      <alignment vertical="top" wrapText="1"/>
    </xf>
    <xf numFmtId="0" fontId="11" fillId="13" borderId="0" xfId="0" applyFont="1" applyFill="1" applyAlignment="1" applyProtection="1">
      <alignment horizontal="left" vertical="top" wrapText="1"/>
    </xf>
    <xf numFmtId="0" fontId="6" fillId="14" borderId="15" xfId="0" applyFont="1" applyFill="1" applyBorder="1" applyAlignment="1" applyProtection="1">
      <alignment horizontal="left" vertical="top" wrapText="1"/>
      <protection locked="0"/>
    </xf>
    <xf numFmtId="0" fontId="12" fillId="13" borderId="0" xfId="0" applyFont="1" applyFill="1" applyAlignment="1">
      <alignment vertical="top" wrapText="1"/>
    </xf>
    <xf numFmtId="0" fontId="12" fillId="13" borderId="0" xfId="0" applyFont="1" applyFill="1" applyAlignment="1" applyProtection="1">
      <alignment vertical="top" wrapText="1"/>
    </xf>
    <xf numFmtId="0" fontId="6" fillId="14" borderId="19" xfId="0" applyFont="1" applyFill="1" applyBorder="1" applyAlignment="1" applyProtection="1">
      <alignment horizontal="left" vertical="top" wrapText="1"/>
      <protection locked="0"/>
    </xf>
    <xf numFmtId="0" fontId="6" fillId="14" borderId="18" xfId="0" applyFont="1" applyFill="1" applyBorder="1" applyAlignment="1" applyProtection="1">
      <alignment horizontal="left" vertical="top" wrapText="1"/>
      <protection locked="0"/>
    </xf>
    <xf numFmtId="0" fontId="6" fillId="14" borderId="21" xfId="0" applyFont="1" applyFill="1" applyBorder="1" applyAlignment="1" applyProtection="1">
      <alignment horizontal="left" vertical="top" wrapText="1"/>
      <protection locked="0"/>
    </xf>
    <xf numFmtId="0" fontId="6" fillId="26" borderId="19"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center" wrapText="1"/>
      <protection locked="0"/>
    </xf>
    <xf numFmtId="0" fontId="6" fillId="14" borderId="21" xfId="0" applyFont="1" applyFill="1"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0" fillId="0" borderId="0" xfId="0" applyBorder="1" applyAlignment="1">
      <alignment horizontal="left" vertical="top" wrapText="1"/>
    </xf>
    <xf numFmtId="0" fontId="0" fillId="0" borderId="8" xfId="0" applyBorder="1" applyAlignment="1">
      <alignment horizontal="left" vertical="top" wrapText="1"/>
    </xf>
    <xf numFmtId="0" fontId="7" fillId="0" borderId="19" xfId="0" applyFont="1" applyBorder="1" applyAlignment="1" applyProtection="1">
      <alignment horizontal="left" vertical="top" wrapText="1"/>
    </xf>
    <xf numFmtId="0" fontId="0" fillId="0" borderId="21" xfId="0" applyBorder="1" applyAlignment="1">
      <alignment horizontal="left" vertical="top" wrapText="1"/>
    </xf>
    <xf numFmtId="0" fontId="0" fillId="0" borderId="18" xfId="0" applyBorder="1" applyAlignment="1">
      <alignment horizontal="left" vertical="top" wrapText="1"/>
    </xf>
    <xf numFmtId="0" fontId="7" fillId="0" borderId="15" xfId="0" applyFont="1" applyBorder="1" applyAlignment="1" applyProtection="1">
      <alignment horizontal="left" vertical="top" wrapText="1"/>
    </xf>
    <xf numFmtId="0" fontId="50" fillId="13" borderId="0" xfId="0" applyNumberFormat="1" applyFont="1" applyFill="1" applyBorder="1" applyAlignment="1" applyProtection="1">
      <alignment vertical="top" wrapText="1"/>
    </xf>
    <xf numFmtId="0" fontId="50" fillId="13" borderId="0" xfId="0" applyFont="1" applyFill="1" applyAlignment="1">
      <alignment vertical="top" wrapText="1"/>
    </xf>
    <xf numFmtId="0" fontId="7" fillId="0" borderId="19"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12" fillId="13" borderId="0" xfId="0" applyNumberFormat="1" applyFont="1" applyFill="1" applyBorder="1" applyAlignment="1" applyProtection="1">
      <alignment horizontal="left" vertical="top" wrapText="1"/>
    </xf>
    <xf numFmtId="0" fontId="29" fillId="0" borderId="0" xfId="0" applyFont="1" applyAlignment="1">
      <alignment horizontal="left" vertical="top" wrapText="1"/>
    </xf>
    <xf numFmtId="0" fontId="6" fillId="26" borderId="15" xfId="0" applyFont="1" applyFill="1" applyBorder="1" applyAlignment="1" applyProtection="1">
      <alignment horizontal="left" vertical="top" wrapText="1"/>
      <protection locked="0"/>
    </xf>
    <xf numFmtId="0" fontId="0" fillId="26" borderId="19" xfId="0" applyFill="1" applyBorder="1" applyAlignment="1" applyProtection="1">
      <alignment horizontal="left" vertical="top" wrapText="1"/>
      <protection locked="0"/>
    </xf>
    <xf numFmtId="0" fontId="0" fillId="26" borderId="18" xfId="0"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32" fillId="0" borderId="0" xfId="0" applyFont="1" applyAlignment="1" applyProtection="1">
      <alignment horizontal="left" vertical="top" wrapText="1"/>
    </xf>
    <xf numFmtId="0" fontId="0" fillId="26" borderId="21" xfId="0" applyFill="1" applyBorder="1" applyAlignment="1" applyProtection="1">
      <alignment horizontal="left" vertical="top" wrapText="1"/>
      <protection locked="0"/>
    </xf>
    <xf numFmtId="0" fontId="12" fillId="13" borderId="8" xfId="0" applyFont="1" applyFill="1" applyBorder="1" applyAlignment="1" applyProtection="1">
      <alignment horizontal="left" vertical="top" wrapText="1"/>
    </xf>
    <xf numFmtId="0" fontId="7" fillId="0" borderId="19" xfId="0" applyNumberFormat="1" applyFont="1" applyBorder="1" applyAlignment="1" applyProtection="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59" fillId="13" borderId="19" xfId="0" quotePrefix="1" applyNumberFormat="1" applyFont="1" applyFill="1" applyBorder="1" applyAlignment="1" applyProtection="1">
      <alignment horizontal="left" vertical="top" wrapText="1"/>
    </xf>
    <xf numFmtId="0" fontId="59" fillId="13" borderId="18" xfId="0" applyFont="1" applyFill="1" applyBorder="1" applyAlignment="1">
      <alignment horizontal="left" vertical="top" wrapText="1"/>
    </xf>
    <xf numFmtId="0" fontId="59" fillId="13" borderId="21" xfId="0" applyFont="1" applyFill="1" applyBorder="1" applyAlignment="1">
      <alignment horizontal="left" vertical="top" wrapText="1"/>
    </xf>
    <xf numFmtId="0" fontId="12" fillId="13" borderId="0" xfId="19" applyFont="1" applyFill="1" applyAlignment="1" applyProtection="1">
      <alignment vertical="top" wrapText="1"/>
    </xf>
    <xf numFmtId="0" fontId="7" fillId="0" borderId="15" xfId="0" applyNumberFormat="1" applyFont="1" applyBorder="1" applyAlignment="1" applyProtection="1">
      <alignment horizontal="left" vertical="top" wrapText="1"/>
    </xf>
    <xf numFmtId="0" fontId="0" fillId="0" borderId="15" xfId="0" applyBorder="1" applyAlignment="1">
      <alignment horizontal="left" vertical="top" wrapText="1"/>
    </xf>
    <xf numFmtId="0" fontId="0" fillId="26" borderId="19" xfId="0" applyFill="1" applyBorder="1" applyAlignment="1" applyProtection="1">
      <alignment horizontal="left" vertical="center" wrapText="1"/>
      <protection locked="0"/>
    </xf>
    <xf numFmtId="0" fontId="0" fillId="26" borderId="18" xfId="0"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2" fillId="13" borderId="0" xfId="9" applyNumberFormat="1" applyFont="1" applyFill="1" applyAlignment="1" applyProtection="1">
      <alignment vertical="top" wrapText="1"/>
    </xf>
    <xf numFmtId="0" fontId="50" fillId="13" borderId="13" xfId="0" applyNumberFormat="1" applyFont="1" applyFill="1" applyBorder="1" applyAlignment="1" applyProtection="1">
      <alignment vertical="top" wrapText="1"/>
    </xf>
    <xf numFmtId="44" fontId="12" fillId="13" borderId="0" xfId="9" applyFont="1" applyFill="1" applyAlignment="1" applyProtection="1">
      <alignment vertical="top" wrapText="1"/>
    </xf>
    <xf numFmtId="0" fontId="6" fillId="14" borderId="19" xfId="0" applyFont="1" applyFill="1" applyBorder="1" applyAlignment="1" applyProtection="1">
      <alignment horizontal="left" vertical="center"/>
      <protection locked="0"/>
    </xf>
    <xf numFmtId="0" fontId="6" fillId="14" borderId="21" xfId="0" applyFont="1" applyFill="1" applyBorder="1" applyAlignment="1" applyProtection="1">
      <alignment horizontal="left" vertical="center"/>
      <protection locked="0"/>
    </xf>
    <xf numFmtId="0" fontId="12" fillId="13" borderId="0" xfId="0" applyFont="1" applyFill="1" applyAlignment="1">
      <alignment horizontal="left" vertical="top" wrapText="1"/>
    </xf>
    <xf numFmtId="0" fontId="7" fillId="0" borderId="15" xfId="0" applyFont="1" applyBorder="1" applyAlignment="1" applyProtection="1">
      <alignment horizontal="left" vertical="center" wrapText="1"/>
    </xf>
    <xf numFmtId="0" fontId="7" fillId="0" borderId="18" xfId="0" applyNumberFormat="1" applyFont="1" applyBorder="1" applyAlignment="1" applyProtection="1">
      <alignment horizontal="left" vertical="center" wrapText="1"/>
    </xf>
    <xf numFmtId="0" fontId="7" fillId="0" borderId="21" xfId="0" applyNumberFormat="1" applyFont="1" applyBorder="1" applyAlignment="1" applyProtection="1">
      <alignment horizontal="left" vertical="center" wrapText="1"/>
    </xf>
    <xf numFmtId="0" fontId="54" fillId="13" borderId="0" xfId="0" applyNumberFormat="1" applyFont="1" applyFill="1" applyBorder="1" applyAlignment="1" applyProtection="1">
      <alignment horizontal="left" vertical="top" wrapText="1"/>
    </xf>
    <xf numFmtId="0" fontId="11" fillId="13" borderId="0" xfId="0" applyFont="1" applyFill="1" applyAlignment="1">
      <alignment vertical="top" wrapText="1"/>
    </xf>
    <xf numFmtId="0" fontId="24" fillId="14" borderId="19" xfId="0" applyFont="1" applyFill="1" applyBorder="1" applyAlignment="1" applyProtection="1">
      <alignment horizontal="left" vertical="top" wrapText="1"/>
      <protection locked="0"/>
    </xf>
    <xf numFmtId="0" fontId="2" fillId="24" borderId="0" xfId="0" applyNumberFormat="1" applyFont="1" applyFill="1" applyBorder="1" applyAlignment="1" applyProtection="1">
      <alignment vertical="top"/>
    </xf>
    <xf numFmtId="0" fontId="24" fillId="14" borderId="18" xfId="0" applyFont="1" applyFill="1" applyBorder="1" applyAlignment="1" applyProtection="1">
      <alignment horizontal="left" vertical="top" wrapText="1"/>
      <protection locked="0"/>
    </xf>
    <xf numFmtId="0" fontId="3" fillId="17" borderId="0" xfId="0" applyFont="1" applyFill="1" applyBorder="1" applyAlignment="1" applyProtection="1">
      <alignment horizontal="left" vertical="top" wrapText="1"/>
    </xf>
    <xf numFmtId="0" fontId="12" fillId="13" borderId="8" xfId="0" applyNumberFormat="1" applyFont="1" applyFill="1" applyBorder="1" applyAlignment="1" applyProtection="1">
      <alignment vertical="top" wrapText="1"/>
    </xf>
    <xf numFmtId="0" fontId="7" fillId="0" borderId="18" xfId="0" applyFont="1" applyBorder="1" applyAlignment="1" applyProtection="1">
      <alignment horizontal="left" vertical="center" wrapText="1"/>
    </xf>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Currency" xfId="9" builtinId="4"/>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2000000}"/>
    <cellStyle name="Standard 2" xfId="19" xr:uid="{00000000-0005-0000-0000-000013000000}"/>
    <cellStyle name="Standard_Outline NIMs template 10-09-30" xfId="20" xr:uid="{00000000-0005-0000-0000-000014000000}"/>
    <cellStyle name="Title" xfId="21" xr:uid="{00000000-0005-0000-0000-000015000000}"/>
  </cellStyles>
  <dxfs count="72">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strike/>
      </font>
    </dxf>
    <dxf>
      <fill>
        <patternFill patternType="lightUp"/>
      </fill>
    </dxf>
    <dxf>
      <font>
        <strike/>
      </font>
    </dxf>
    <dxf>
      <font>
        <strike/>
      </font>
    </dxf>
    <dxf>
      <font>
        <strike/>
      </font>
    </dxf>
    <dxf>
      <font>
        <strike/>
      </font>
    </dxf>
    <dxf>
      <font>
        <strike/>
      </font>
    </dxf>
    <dxf>
      <font>
        <strike/>
      </font>
    </dxf>
    <dxf>
      <font>
        <strike/>
      </font>
    </dxf>
    <dxf>
      <font>
        <strike/>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data.europa.eu/eli/reg_impl/2018/2066/oj" TargetMode="External"/><Relationship Id="rId7" Type="http://schemas.openxmlformats.org/officeDocument/2006/relationships/hyperlink" Target="https://eur-lex.europa.eu/eli/reg_del/2019/1603/oj" TargetMode="External"/><Relationship Id="rId12" Type="http://schemas.openxmlformats.org/officeDocument/2006/relationships/printerSettings" Target="../printerSettings/printerSettings4.bin"/><Relationship Id="rId2" Type="http://schemas.openxmlformats.org/officeDocument/2006/relationships/hyperlink" Target="https://eur-lex.europa.eu/eli/reg/2012/601" TargetMode="External"/><Relationship Id="rId1" Type="http://schemas.openxmlformats.org/officeDocument/2006/relationships/hyperlink" Target="http://ec.europa.eu/clima/documentation/ets/docs/decision_benchmarking_15_dec_en.pdf." TargetMode="External"/><Relationship Id="rId6" Type="http://schemas.openxmlformats.org/officeDocument/2006/relationships/hyperlink" Target="https://www.icao.int/environmental-protection/CORSIA/Pages/state-pairs.aspx" TargetMode="External"/><Relationship Id="rId11" Type="http://schemas.openxmlformats.org/officeDocument/2006/relationships/hyperlink" Target="http://ec.europa.eu/clima/policies/ets/monitoring/index_en.htm" TargetMode="External"/><Relationship Id="rId5" Type="http://schemas.openxmlformats.org/officeDocument/2006/relationships/hyperlink" Target="https://ec.europa.eu/clima/sites/clima/files/ets/monitoring/docs/gd2_guidance_aircraft_en.pdf" TargetMode="External"/><Relationship Id="rId10" Type="http://schemas.openxmlformats.org/officeDocument/2006/relationships/hyperlink" Target="http://ec.europa.eu/clima/policies/transport/aviation/index_en.htm" TargetMode="External"/><Relationship Id="rId4" Type="http://schemas.openxmlformats.org/officeDocument/2006/relationships/hyperlink" Target="https://www.icao.int/environmental-protection/CORSIA/Pages/default.aspx" TargetMode="External"/><Relationship Id="rId9" Type="http://schemas.openxmlformats.org/officeDocument/2006/relationships/hyperlink" Target="http://eur-lex.europa.eu/en/index.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
    <tabColor rgb="FFFFC000"/>
  </sheetPr>
  <dimension ref="A1:P356"/>
  <sheetViews>
    <sheetView tabSelected="1" topLeftCell="B2" zoomScale="130" zoomScaleNormal="130" workbookViewId="0">
      <selection activeCell="D11" sqref="D11:M11"/>
    </sheetView>
  </sheetViews>
  <sheetFormatPr defaultColWidth="11.5546875" defaultRowHeight="13.2" x14ac:dyDescent="0.25"/>
  <cols>
    <col min="1" max="1" width="3.88671875" style="225" hidden="1" customWidth="1"/>
    <col min="2" max="2" width="3.109375" style="225" customWidth="1"/>
    <col min="3" max="3" width="4.33203125" style="219" customWidth="1"/>
    <col min="4" max="14" width="11.5546875" style="225"/>
    <col min="15" max="15" width="10.88671875" style="210" hidden="1" customWidth="1"/>
    <col min="16" max="16" width="11.5546875" style="228"/>
    <col min="17" max="16384" width="11.5546875" style="225"/>
  </cols>
  <sheetData>
    <row r="1" spans="1:16" hidden="1" x14ac:dyDescent="0.25">
      <c r="A1" s="212" t="s">
        <v>1002</v>
      </c>
      <c r="B1" s="210"/>
      <c r="C1" s="215"/>
      <c r="D1" s="210"/>
      <c r="E1" s="210"/>
      <c r="F1" s="210"/>
      <c r="G1" s="210"/>
      <c r="H1" s="210"/>
      <c r="I1" s="210"/>
      <c r="J1" s="210"/>
      <c r="K1" s="210"/>
      <c r="L1" s="210"/>
      <c r="M1" s="210"/>
      <c r="N1" s="210"/>
      <c r="O1" s="212" t="s">
        <v>1002</v>
      </c>
    </row>
    <row r="2" spans="1:16" x14ac:dyDescent="0.25">
      <c r="A2" s="210"/>
      <c r="B2" s="8"/>
      <c r="C2" s="216"/>
      <c r="D2" s="8"/>
      <c r="E2" s="8"/>
      <c r="F2" s="8"/>
      <c r="G2" s="8"/>
      <c r="H2" s="8"/>
      <c r="I2" s="8"/>
      <c r="J2" s="8"/>
      <c r="K2" s="8"/>
      <c r="L2" s="8"/>
      <c r="M2" s="8"/>
      <c r="N2" s="203"/>
      <c r="O2" s="16"/>
    </row>
    <row r="3" spans="1:16" ht="18" customHeight="1" x14ac:dyDescent="0.25">
      <c r="A3" s="210"/>
      <c r="B3" s="8"/>
      <c r="C3" s="255" t="s">
        <v>1441</v>
      </c>
      <c r="D3" s="255"/>
      <c r="E3" s="255"/>
      <c r="F3" s="255"/>
      <c r="G3" s="241"/>
      <c r="H3" s="241"/>
      <c r="I3" s="241"/>
      <c r="J3" s="308"/>
      <c r="K3" s="308"/>
      <c r="L3" s="308"/>
      <c r="M3" s="308"/>
      <c r="N3" s="308"/>
      <c r="O3" s="19"/>
    </row>
    <row r="4" spans="1:16" ht="17.399999999999999" x14ac:dyDescent="0.25">
      <c r="A4" s="210"/>
      <c r="B4" s="8"/>
      <c r="C4" s="217"/>
      <c r="D4" s="1"/>
      <c r="E4" s="1"/>
      <c r="F4" s="1"/>
      <c r="G4" s="1"/>
      <c r="H4" s="1"/>
      <c r="I4" s="1"/>
      <c r="J4" s="1"/>
      <c r="K4" s="1"/>
      <c r="L4" s="1"/>
      <c r="M4" s="1"/>
      <c r="N4" s="1"/>
      <c r="O4" s="19"/>
    </row>
    <row r="5" spans="1:16" s="227" customFormat="1" ht="15.6" x14ac:dyDescent="0.25">
      <c r="A5" s="19"/>
      <c r="B5" s="8"/>
      <c r="C5" s="218">
        <v>18</v>
      </c>
      <c r="D5" s="312" t="s">
        <v>1441</v>
      </c>
      <c r="E5" s="244"/>
      <c r="F5" s="244"/>
      <c r="G5" s="244"/>
      <c r="H5" s="244"/>
      <c r="I5" s="244"/>
      <c r="J5" s="244"/>
      <c r="K5" s="244"/>
      <c r="L5" s="244"/>
      <c r="M5" s="244"/>
      <c r="N5" s="8"/>
      <c r="O5" s="22"/>
      <c r="P5" s="231"/>
    </row>
    <row r="6" spans="1:16" ht="4.95" customHeight="1" x14ac:dyDescent="0.25">
      <c r="A6" s="210"/>
      <c r="B6" s="8"/>
      <c r="C6" s="216"/>
      <c r="D6" s="8"/>
      <c r="E6" s="8"/>
      <c r="F6" s="8"/>
      <c r="G6" s="8"/>
      <c r="H6" s="8"/>
      <c r="I6" s="8"/>
      <c r="J6" s="8"/>
      <c r="K6" s="8"/>
      <c r="L6" s="8"/>
      <c r="M6" s="8"/>
      <c r="N6" s="8"/>
      <c r="O6" s="23"/>
    </row>
    <row r="7" spans="1:16" ht="39.6" customHeight="1" x14ac:dyDescent="0.25">
      <c r="A7" s="210"/>
      <c r="B7" s="8"/>
      <c r="D7" s="303" t="s">
        <v>1442</v>
      </c>
      <c r="E7" s="244"/>
      <c r="F7" s="244"/>
      <c r="G7" s="244"/>
      <c r="H7" s="244"/>
      <c r="I7" s="244"/>
      <c r="J7" s="244"/>
      <c r="K7" s="244"/>
      <c r="L7" s="244"/>
      <c r="M7" s="244"/>
      <c r="N7" s="157"/>
    </row>
    <row r="8" spans="1:16" ht="52.35" customHeight="1" x14ac:dyDescent="0.25">
      <c r="A8" s="210"/>
      <c r="B8" s="8"/>
      <c r="D8" s="303" t="s">
        <v>1440</v>
      </c>
      <c r="E8" s="244"/>
      <c r="F8" s="244"/>
      <c r="G8" s="244"/>
      <c r="H8" s="244"/>
      <c r="I8" s="244"/>
      <c r="J8" s="244"/>
      <c r="K8" s="244"/>
      <c r="L8" s="244"/>
      <c r="M8" s="244"/>
      <c r="N8" s="8"/>
    </row>
    <row r="9" spans="1:16" ht="4.95" customHeight="1" x14ac:dyDescent="0.25">
      <c r="A9" s="210"/>
      <c r="B9" s="8"/>
      <c r="C9" s="216"/>
      <c r="D9" s="8"/>
      <c r="E9" s="8"/>
      <c r="F9" s="8"/>
      <c r="G9" s="8"/>
      <c r="H9" s="8"/>
      <c r="I9" s="8"/>
      <c r="J9" s="8"/>
      <c r="K9" s="8"/>
      <c r="L9" s="8"/>
      <c r="M9" s="8"/>
      <c r="N9" s="8"/>
    </row>
    <row r="10" spans="1:16" x14ac:dyDescent="0.25">
      <c r="A10" s="210"/>
      <c r="B10" s="8"/>
      <c r="C10" s="220" t="s">
        <v>252</v>
      </c>
      <c r="D10" s="242" t="s">
        <v>1305</v>
      </c>
      <c r="E10" s="245"/>
      <c r="F10" s="245"/>
      <c r="G10" s="245"/>
      <c r="H10" s="245"/>
      <c r="I10" s="245"/>
      <c r="J10" s="245"/>
      <c r="K10" s="245"/>
      <c r="L10" s="245"/>
      <c r="M10" s="245"/>
      <c r="N10" s="8"/>
    </row>
    <row r="11" spans="1:16" ht="25.5" customHeight="1" x14ac:dyDescent="0.25">
      <c r="A11" s="210"/>
      <c r="B11" s="8"/>
      <c r="C11" s="216"/>
      <c r="D11" s="258" t="s">
        <v>1299</v>
      </c>
      <c r="E11" s="245"/>
      <c r="F11" s="245"/>
      <c r="G11" s="245"/>
      <c r="H11" s="245"/>
      <c r="I11" s="245"/>
      <c r="J11" s="245"/>
      <c r="K11" s="245"/>
      <c r="L11" s="245"/>
      <c r="M11" s="245"/>
      <c r="N11" s="206"/>
      <c r="O11" s="212" t="s">
        <v>1496</v>
      </c>
    </row>
    <row r="12" spans="1:16" x14ac:dyDescent="0.25">
      <c r="A12" s="210"/>
      <c r="B12" s="8"/>
      <c r="C12" s="25"/>
      <c r="D12" s="279" t="s">
        <v>297</v>
      </c>
      <c r="E12" s="283"/>
      <c r="F12" s="205"/>
      <c r="G12" s="205"/>
      <c r="H12" s="161"/>
      <c r="I12" s="161"/>
      <c r="J12" s="161"/>
      <c r="K12" s="8"/>
      <c r="L12" s="8"/>
      <c r="M12" s="8"/>
      <c r="N12" s="8"/>
      <c r="O12" s="29" t="b">
        <f>AND(D12&lt;&gt;"",D12=INDEX(YesNo,3))</f>
        <v>0</v>
      </c>
    </row>
    <row r="13" spans="1:16" x14ac:dyDescent="0.25">
      <c r="A13" s="210"/>
      <c r="B13" s="8"/>
      <c r="C13" s="216"/>
      <c r="D13" s="8"/>
      <c r="E13" s="8"/>
      <c r="F13" s="8"/>
      <c r="G13" s="8"/>
      <c r="H13" s="8"/>
      <c r="I13" s="8"/>
      <c r="J13" s="8"/>
      <c r="K13" s="8"/>
      <c r="L13" s="8"/>
      <c r="M13" s="8"/>
      <c r="N13" s="8"/>
    </row>
    <row r="14" spans="1:16" ht="12.75" customHeight="1" x14ac:dyDescent="0.25">
      <c r="A14" s="210"/>
      <c r="B14" s="8"/>
      <c r="C14" s="220" t="s">
        <v>255</v>
      </c>
      <c r="D14" s="242" t="s">
        <v>1233</v>
      </c>
      <c r="E14" s="244"/>
      <c r="F14" s="244"/>
      <c r="G14" s="244"/>
      <c r="H14" s="244"/>
      <c r="I14" s="244"/>
      <c r="J14" s="244"/>
      <c r="K14" s="244"/>
      <c r="L14" s="244"/>
      <c r="M14" s="244"/>
      <c r="N14" s="8"/>
    </row>
    <row r="15" spans="1:16" ht="25.5" customHeight="1" x14ac:dyDescent="0.25">
      <c r="A15" s="210"/>
      <c r="B15" s="8"/>
      <c r="C15" s="216"/>
      <c r="D15" s="258" t="s">
        <v>1234</v>
      </c>
      <c r="E15" s="245"/>
      <c r="F15" s="245"/>
      <c r="G15" s="245"/>
      <c r="H15" s="245"/>
      <c r="I15" s="245"/>
      <c r="J15" s="245"/>
      <c r="K15" s="245"/>
      <c r="L15" s="245"/>
      <c r="M15" s="245"/>
      <c r="N15" s="206"/>
      <c r="O15" s="210" t="s">
        <v>1413</v>
      </c>
    </row>
    <row r="16" spans="1:16" ht="12.75" customHeight="1" x14ac:dyDescent="0.25">
      <c r="A16" s="210"/>
      <c r="B16" s="8"/>
      <c r="C16" s="25"/>
      <c r="D16" s="279" t="s">
        <v>297</v>
      </c>
      <c r="E16" s="280"/>
      <c r="F16" s="265"/>
      <c r="G16" s="247"/>
      <c r="H16" s="161"/>
      <c r="I16" s="161"/>
      <c r="J16" s="161"/>
      <c r="K16" s="8"/>
      <c r="L16" s="8"/>
      <c r="M16" s="8"/>
      <c r="N16" s="8"/>
      <c r="O16" s="29" t="b">
        <f>OR(D16=INDEX(EUconst_NonCo2Scope,2),D16=INDEX(EUconst_NonCo2Scope,3))</f>
        <v>0</v>
      </c>
    </row>
    <row r="17" spans="1:15" x14ac:dyDescent="0.25">
      <c r="A17" s="210"/>
      <c r="B17" s="8"/>
      <c r="C17" s="216"/>
      <c r="D17" s="8"/>
      <c r="E17" s="8"/>
      <c r="F17" s="8"/>
      <c r="G17" s="8"/>
      <c r="H17" s="8"/>
      <c r="I17" s="8"/>
      <c r="J17" s="8"/>
      <c r="K17" s="8"/>
      <c r="L17" s="8"/>
      <c r="M17" s="8"/>
      <c r="N17" s="8"/>
    </row>
    <row r="18" spans="1:15" x14ac:dyDescent="0.25">
      <c r="A18" s="210"/>
      <c r="B18" s="161"/>
      <c r="C18" s="221" t="s">
        <v>293</v>
      </c>
      <c r="D18" s="250" t="s">
        <v>1360</v>
      </c>
      <c r="E18" s="250"/>
      <c r="F18" s="250"/>
      <c r="G18" s="250"/>
      <c r="H18" s="250"/>
      <c r="I18" s="250"/>
      <c r="J18" s="250"/>
      <c r="K18" s="250"/>
      <c r="L18" s="250"/>
      <c r="M18" s="250"/>
      <c r="N18" s="8"/>
      <c r="O18" s="210" t="s">
        <v>1175</v>
      </c>
    </row>
    <row r="19" spans="1:15" ht="12.75" customHeight="1" x14ac:dyDescent="0.25">
      <c r="A19" s="210"/>
      <c r="B19" s="8"/>
      <c r="C19" s="216"/>
      <c r="D19" s="313" t="s">
        <v>1300</v>
      </c>
      <c r="E19" s="254"/>
      <c r="F19" s="254"/>
      <c r="G19" s="254"/>
      <c r="H19" s="254"/>
      <c r="I19" s="254"/>
      <c r="J19" s="254"/>
      <c r="K19" s="254"/>
      <c r="L19" s="254"/>
      <c r="M19" s="254"/>
      <c r="N19" s="8"/>
      <c r="O19" s="29" t="b">
        <f>CNTR_No_NonCo2</f>
        <v>0</v>
      </c>
    </row>
    <row r="20" spans="1:15" ht="42.75" customHeight="1" x14ac:dyDescent="0.25">
      <c r="A20" s="210"/>
      <c r="B20" s="161"/>
      <c r="C20" s="27"/>
      <c r="D20" s="309"/>
      <c r="E20" s="265"/>
      <c r="F20" s="265"/>
      <c r="G20" s="265"/>
      <c r="H20" s="265"/>
      <c r="I20" s="265"/>
      <c r="J20" s="265"/>
      <c r="K20" s="265"/>
      <c r="L20" s="265"/>
      <c r="M20" s="247"/>
      <c r="N20" s="28"/>
      <c r="O20" s="29" t="b">
        <f>OR(CNTR_No_NonCo2, CNTR_Scope)</f>
        <v>0</v>
      </c>
    </row>
    <row r="21" spans="1:15" x14ac:dyDescent="0.25">
      <c r="A21" s="210"/>
      <c r="B21" s="8"/>
      <c r="C21" s="216"/>
      <c r="D21" s="8"/>
      <c r="E21" s="8"/>
      <c r="F21" s="8"/>
      <c r="G21" s="8"/>
      <c r="H21" s="8"/>
      <c r="I21" s="8"/>
      <c r="J21" s="8"/>
      <c r="K21" s="8"/>
      <c r="L21" s="8"/>
      <c r="M21" s="8"/>
      <c r="N21" s="8"/>
    </row>
    <row r="22" spans="1:15" ht="18.75" customHeight="1" x14ac:dyDescent="0.25">
      <c r="A22" s="210"/>
      <c r="B22" s="18"/>
      <c r="C22" s="218">
        <v>19</v>
      </c>
      <c r="D22" s="312" t="s">
        <v>1235</v>
      </c>
      <c r="E22" s="244"/>
      <c r="F22" s="244"/>
      <c r="G22" s="244"/>
      <c r="H22" s="244"/>
      <c r="I22" s="244"/>
      <c r="J22" s="244"/>
      <c r="K22" s="244"/>
      <c r="L22" s="244"/>
      <c r="M22" s="244"/>
      <c r="N22" s="8"/>
    </row>
    <row r="23" spans="1:15" ht="4.95" customHeight="1" x14ac:dyDescent="0.25">
      <c r="A23" s="210"/>
      <c r="B23" s="8"/>
      <c r="C23" s="216"/>
      <c r="D23" s="8"/>
      <c r="E23" s="8"/>
      <c r="F23" s="8"/>
      <c r="G23" s="8"/>
      <c r="H23" s="8"/>
      <c r="I23" s="8"/>
      <c r="J23" s="8"/>
      <c r="K23" s="8"/>
      <c r="L23" s="8"/>
      <c r="M23" s="8"/>
      <c r="N23" s="8"/>
    </row>
    <row r="24" spans="1:15" ht="38.25" customHeight="1" x14ac:dyDescent="0.25">
      <c r="A24" s="210"/>
      <c r="B24" s="8"/>
      <c r="C24" s="222"/>
      <c r="D24" s="246" t="s">
        <v>1443</v>
      </c>
      <c r="E24" s="244"/>
      <c r="F24" s="244"/>
      <c r="G24" s="244"/>
      <c r="H24" s="244"/>
      <c r="I24" s="244"/>
      <c r="J24" s="244"/>
      <c r="K24" s="244"/>
      <c r="L24" s="244"/>
      <c r="M24" s="244"/>
      <c r="N24" s="8"/>
    </row>
    <row r="25" spans="1:15" ht="13.2" customHeight="1" x14ac:dyDescent="0.25">
      <c r="A25" s="210"/>
      <c r="B25" s="8"/>
      <c r="C25" s="8"/>
      <c r="D25" s="246" t="s">
        <v>1559</v>
      </c>
      <c r="E25" s="244"/>
      <c r="F25" s="244"/>
      <c r="G25" s="244"/>
      <c r="H25" s="244"/>
      <c r="I25" s="244"/>
      <c r="J25" s="244"/>
      <c r="K25" s="244"/>
      <c r="L25" s="244"/>
      <c r="M25" s="244"/>
      <c r="N25" s="8"/>
    </row>
    <row r="26" spans="1:15" ht="39.6" customHeight="1" x14ac:dyDescent="0.25">
      <c r="A26" s="210"/>
      <c r="B26" s="8"/>
      <c r="C26" s="8"/>
      <c r="D26" s="246" t="s">
        <v>1560</v>
      </c>
      <c r="E26" s="244"/>
      <c r="F26" s="244"/>
      <c r="G26" s="244"/>
      <c r="H26" s="244"/>
      <c r="I26" s="244"/>
      <c r="J26" s="244"/>
      <c r="K26" s="244"/>
      <c r="L26" s="244"/>
      <c r="M26" s="244"/>
      <c r="N26" s="8"/>
    </row>
    <row r="27" spans="1:15" ht="26.4" customHeight="1" x14ac:dyDescent="0.25">
      <c r="A27" s="210"/>
      <c r="B27" s="8"/>
      <c r="C27" s="8"/>
      <c r="D27" s="246" t="s">
        <v>1561</v>
      </c>
      <c r="E27" s="244"/>
      <c r="F27" s="244"/>
      <c r="G27" s="244"/>
      <c r="H27" s="244"/>
      <c r="I27" s="244"/>
      <c r="J27" s="244"/>
      <c r="K27" s="244"/>
      <c r="L27" s="244"/>
      <c r="M27" s="244"/>
      <c r="N27" s="8"/>
    </row>
    <row r="28" spans="1:15" ht="26.4" customHeight="1" x14ac:dyDescent="0.25">
      <c r="A28" s="210"/>
      <c r="B28" s="8"/>
      <c r="C28" s="8"/>
      <c r="D28" s="246" t="s">
        <v>1562</v>
      </c>
      <c r="E28" s="244"/>
      <c r="F28" s="244"/>
      <c r="G28" s="244"/>
      <c r="H28" s="244"/>
      <c r="I28" s="244"/>
      <c r="J28" s="244"/>
      <c r="K28" s="244"/>
      <c r="L28" s="244"/>
      <c r="M28" s="244"/>
      <c r="N28" s="8"/>
    </row>
    <row r="29" spans="1:15" ht="26.4" customHeight="1" x14ac:dyDescent="0.25">
      <c r="A29" s="210"/>
      <c r="B29" s="8"/>
      <c r="C29" s="8"/>
      <c r="D29" s="246" t="s">
        <v>1563</v>
      </c>
      <c r="E29" s="244"/>
      <c r="F29" s="244"/>
      <c r="G29" s="244"/>
      <c r="H29" s="244"/>
      <c r="I29" s="244"/>
      <c r="J29" s="244"/>
      <c r="K29" s="244"/>
      <c r="L29" s="244"/>
      <c r="M29" s="244"/>
      <c r="N29" s="8"/>
      <c r="O29" s="210" t="s">
        <v>1175</v>
      </c>
    </row>
    <row r="30" spans="1:15" ht="4.95" customHeight="1" x14ac:dyDescent="0.25">
      <c r="A30" s="210"/>
      <c r="B30" s="8"/>
      <c r="C30" s="216"/>
      <c r="D30" s="8"/>
      <c r="E30" s="8"/>
      <c r="F30" s="8"/>
      <c r="G30" s="8"/>
      <c r="H30" s="8"/>
      <c r="I30" s="8"/>
      <c r="J30" s="8"/>
      <c r="K30" s="8"/>
      <c r="L30" s="8"/>
      <c r="M30" s="8"/>
      <c r="N30" s="8"/>
    </row>
    <row r="31" spans="1:15" x14ac:dyDescent="0.25">
      <c r="A31" s="210"/>
      <c r="B31" s="8"/>
      <c r="C31" s="220" t="s">
        <v>252</v>
      </c>
      <c r="D31" s="242" t="s">
        <v>1475</v>
      </c>
      <c r="E31" s="244"/>
      <c r="F31" s="244"/>
      <c r="G31" s="244"/>
      <c r="H31" s="244"/>
      <c r="I31" s="244"/>
      <c r="J31" s="244"/>
      <c r="K31" s="244"/>
      <c r="L31" s="244"/>
      <c r="M31" s="244"/>
      <c r="N31" s="8"/>
      <c r="O31" s="29" t="b">
        <f>CNTR_No_NonCo2</f>
        <v>0</v>
      </c>
    </row>
    <row r="32" spans="1:15" ht="51" customHeight="1" x14ac:dyDescent="0.25">
      <c r="A32" s="210"/>
      <c r="B32" s="8"/>
      <c r="C32" s="216"/>
      <c r="D32" s="258" t="s">
        <v>1533</v>
      </c>
      <c r="E32" s="245"/>
      <c r="F32" s="245"/>
      <c r="G32" s="245"/>
      <c r="H32" s="245"/>
      <c r="I32" s="245"/>
      <c r="J32" s="245"/>
      <c r="K32" s="245"/>
      <c r="L32" s="245"/>
      <c r="M32" s="245"/>
      <c r="N32" s="8"/>
      <c r="O32" s="210" t="s">
        <v>1412</v>
      </c>
    </row>
    <row r="33" spans="1:15" ht="12.75" customHeight="1" x14ac:dyDescent="0.25">
      <c r="A33" s="210"/>
      <c r="B33" s="8"/>
      <c r="C33" s="25"/>
      <c r="D33" s="279" t="s">
        <v>297</v>
      </c>
      <c r="E33" s="280"/>
      <c r="F33" s="265"/>
      <c r="G33" s="247"/>
      <c r="H33" s="161"/>
      <c r="I33" s="161"/>
      <c r="J33" s="161"/>
      <c r="K33" s="8"/>
      <c r="L33" s="8"/>
      <c r="M33" s="8"/>
      <c r="N33" s="8"/>
      <c r="O33" s="29" t="b">
        <f>D33=INDEX(EUconst_NonCo2Tool,2)</f>
        <v>0</v>
      </c>
    </row>
    <row r="34" spans="1:15" x14ac:dyDescent="0.25">
      <c r="A34" s="210"/>
      <c r="B34" s="8"/>
      <c r="C34" s="216"/>
      <c r="D34" s="8"/>
      <c r="E34" s="8"/>
      <c r="F34" s="8"/>
      <c r="G34" s="8"/>
      <c r="H34" s="8"/>
      <c r="I34" s="8"/>
      <c r="J34" s="8"/>
      <c r="K34" s="8"/>
      <c r="L34" s="8"/>
      <c r="M34" s="8"/>
      <c r="N34" s="8"/>
      <c r="O34" s="210" t="s">
        <v>1175</v>
      </c>
    </row>
    <row r="35" spans="1:15" x14ac:dyDescent="0.25">
      <c r="A35" s="210"/>
      <c r="B35" s="8"/>
      <c r="C35" s="220" t="s">
        <v>255</v>
      </c>
      <c r="D35" s="242" t="s">
        <v>1476</v>
      </c>
      <c r="E35" s="244"/>
      <c r="F35" s="244"/>
      <c r="G35" s="244"/>
      <c r="H35" s="244"/>
      <c r="I35" s="244"/>
      <c r="J35" s="244"/>
      <c r="K35" s="244"/>
      <c r="L35" s="244"/>
      <c r="M35" s="244"/>
      <c r="N35" s="8"/>
      <c r="O35" s="29" t="b">
        <f>OR(CNTR_No_NonCo2,CNTR_NEATS)</f>
        <v>0</v>
      </c>
    </row>
    <row r="36" spans="1:15" ht="38.25" customHeight="1" x14ac:dyDescent="0.25">
      <c r="A36" s="210"/>
      <c r="B36" s="8"/>
      <c r="C36" s="216"/>
      <c r="D36" s="258" t="s">
        <v>1534</v>
      </c>
      <c r="E36" s="245"/>
      <c r="F36" s="245"/>
      <c r="G36" s="245"/>
      <c r="H36" s="245"/>
      <c r="I36" s="245"/>
      <c r="J36" s="245"/>
      <c r="K36" s="245"/>
      <c r="L36" s="245"/>
      <c r="M36" s="245"/>
      <c r="N36" s="8"/>
      <c r="O36" s="210" t="s">
        <v>1414</v>
      </c>
    </row>
    <row r="37" spans="1:15" x14ac:dyDescent="0.25">
      <c r="A37" s="210"/>
      <c r="B37" s="8"/>
      <c r="C37" s="25"/>
      <c r="D37" s="279" t="s">
        <v>297</v>
      </c>
      <c r="E37" s="283"/>
      <c r="F37" s="205"/>
      <c r="G37" s="205"/>
      <c r="H37" s="161"/>
      <c r="I37" s="161"/>
      <c r="J37" s="161"/>
      <c r="K37" s="8"/>
      <c r="L37" s="8"/>
      <c r="M37" s="8"/>
      <c r="N37" s="8"/>
      <c r="O37" s="29" t="b">
        <f>D37=INDEX(YesNo,3)</f>
        <v>0</v>
      </c>
    </row>
    <row r="38" spans="1:15" x14ac:dyDescent="0.25">
      <c r="A38" s="210"/>
      <c r="B38" s="8"/>
      <c r="C38" s="216"/>
      <c r="D38" s="8"/>
      <c r="E38" s="8"/>
      <c r="F38" s="8"/>
      <c r="G38" s="8"/>
      <c r="H38" s="8"/>
      <c r="I38" s="8"/>
      <c r="J38" s="8"/>
      <c r="K38" s="8"/>
      <c r="L38" s="8"/>
      <c r="M38" s="8"/>
      <c r="N38" s="8"/>
      <c r="O38" s="210" t="s">
        <v>1175</v>
      </c>
    </row>
    <row r="39" spans="1:15" x14ac:dyDescent="0.25">
      <c r="A39" s="210"/>
      <c r="B39" s="8"/>
      <c r="C39" s="220" t="s">
        <v>293</v>
      </c>
      <c r="D39" s="242" t="s">
        <v>1302</v>
      </c>
      <c r="E39" s="244"/>
      <c r="F39" s="244"/>
      <c r="G39" s="244"/>
      <c r="H39" s="244"/>
      <c r="I39" s="244"/>
      <c r="J39" s="244"/>
      <c r="K39" s="244"/>
      <c r="L39" s="244"/>
      <c r="M39" s="244"/>
      <c r="N39" s="8"/>
      <c r="O39" s="29" t="b">
        <f>OR(CNTR_No_NonCo2,CNTR_NEATS,CNTR_Approved)</f>
        <v>0</v>
      </c>
    </row>
    <row r="40" spans="1:15" ht="51" customHeight="1" x14ac:dyDescent="0.25">
      <c r="A40" s="210"/>
      <c r="B40" s="8"/>
      <c r="C40" s="216"/>
      <c r="D40" s="258" t="s">
        <v>1535</v>
      </c>
      <c r="E40" s="245"/>
      <c r="F40" s="245"/>
      <c r="G40" s="245"/>
      <c r="H40" s="245"/>
      <c r="I40" s="245"/>
      <c r="J40" s="245"/>
      <c r="K40" s="245"/>
      <c r="L40" s="245"/>
      <c r="M40" s="245"/>
      <c r="N40" s="8"/>
      <c r="O40" s="210" t="s">
        <v>1415</v>
      </c>
    </row>
    <row r="41" spans="1:15" x14ac:dyDescent="0.25">
      <c r="A41" s="210"/>
      <c r="B41" s="8"/>
      <c r="C41" s="25"/>
      <c r="D41" s="279" t="s">
        <v>297</v>
      </c>
      <c r="E41" s="283"/>
      <c r="F41" s="205"/>
      <c r="G41" s="205"/>
      <c r="H41" s="161"/>
      <c r="I41" s="161"/>
      <c r="J41" s="161"/>
      <c r="K41" s="8"/>
      <c r="L41" s="8"/>
      <c r="M41" s="8"/>
      <c r="N41" s="8"/>
      <c r="O41" s="29" t="b">
        <f>D41=INDEX(YesNo,2)</f>
        <v>0</v>
      </c>
    </row>
    <row r="42" spans="1:15" x14ac:dyDescent="0.25">
      <c r="A42" s="210"/>
      <c r="B42" s="8"/>
      <c r="C42" s="216"/>
      <c r="D42" s="8"/>
      <c r="E42" s="8"/>
      <c r="F42" s="8"/>
      <c r="G42" s="8"/>
      <c r="H42" s="8"/>
      <c r="I42" s="8"/>
      <c r="J42" s="8"/>
      <c r="K42" s="8"/>
      <c r="L42" s="8"/>
      <c r="M42" s="8"/>
      <c r="N42" s="8"/>
    </row>
    <row r="43" spans="1:15" x14ac:dyDescent="0.25">
      <c r="A43" s="210"/>
      <c r="B43" s="8"/>
      <c r="C43" s="220" t="s">
        <v>257</v>
      </c>
      <c r="D43" s="242" t="s">
        <v>1390</v>
      </c>
      <c r="E43" s="244"/>
      <c r="F43" s="244"/>
      <c r="G43" s="244"/>
      <c r="H43" s="244"/>
      <c r="I43" s="244"/>
      <c r="J43" s="244"/>
      <c r="K43" s="244"/>
      <c r="L43" s="244"/>
      <c r="M43" s="244"/>
      <c r="N43" s="8"/>
    </row>
    <row r="44" spans="1:15" ht="12.75" customHeight="1" x14ac:dyDescent="0.25">
      <c r="A44" s="210"/>
      <c r="B44" s="8"/>
      <c r="C44" s="216"/>
      <c r="D44" s="258" t="s">
        <v>1444</v>
      </c>
      <c r="E44" s="245"/>
      <c r="F44" s="245"/>
      <c r="G44" s="245"/>
      <c r="H44" s="245"/>
      <c r="I44" s="245"/>
      <c r="J44" s="245"/>
      <c r="K44" s="245"/>
      <c r="L44" s="245"/>
      <c r="M44" s="245"/>
      <c r="N44" s="8"/>
      <c r="O44" s="210" t="s">
        <v>1175</v>
      </c>
    </row>
    <row r="45" spans="1:15" ht="38.25" customHeight="1" x14ac:dyDescent="0.25">
      <c r="A45" s="210"/>
      <c r="B45" s="8"/>
      <c r="C45" s="216"/>
      <c r="D45" s="284" t="s">
        <v>1537</v>
      </c>
      <c r="E45" s="267"/>
      <c r="F45" s="267"/>
      <c r="G45" s="267"/>
      <c r="H45" s="267"/>
      <c r="I45" s="267"/>
      <c r="J45" s="267"/>
      <c r="K45" s="267"/>
      <c r="L45" s="267"/>
      <c r="M45" s="267"/>
      <c r="N45" s="8"/>
    </row>
    <row r="46" spans="1:15" ht="42.75" customHeight="1" x14ac:dyDescent="0.25">
      <c r="A46" s="210"/>
      <c r="B46" s="8"/>
      <c r="C46" s="25"/>
      <c r="D46" s="309"/>
      <c r="E46" s="265"/>
      <c r="F46" s="265"/>
      <c r="G46" s="265"/>
      <c r="H46" s="265"/>
      <c r="I46" s="265"/>
      <c r="J46" s="265"/>
      <c r="K46" s="265"/>
      <c r="L46" s="265"/>
      <c r="M46" s="247"/>
      <c r="N46" s="8"/>
      <c r="O46" s="29" t="b">
        <f>OR(CNTR_No_NonCo2,CNTR_NEATS,CNTR_Approved,CNTR_Efficacy)</f>
        <v>0</v>
      </c>
    </row>
    <row r="47" spans="1:15" x14ac:dyDescent="0.25">
      <c r="A47" s="210"/>
      <c r="B47" s="8"/>
      <c r="C47" s="216"/>
      <c r="D47" s="8"/>
      <c r="E47" s="8"/>
      <c r="F47" s="8"/>
      <c r="G47" s="8"/>
      <c r="H47" s="8"/>
      <c r="I47" s="8"/>
      <c r="J47" s="8"/>
      <c r="K47" s="8"/>
      <c r="L47" s="8"/>
      <c r="M47" s="8"/>
      <c r="N47" s="8"/>
    </row>
    <row r="48" spans="1:15" ht="12.75" customHeight="1" x14ac:dyDescent="0.25">
      <c r="A48" s="210"/>
      <c r="B48" s="8"/>
      <c r="C48" s="220" t="s">
        <v>258</v>
      </c>
      <c r="D48" s="242" t="s">
        <v>1391</v>
      </c>
      <c r="E48" s="244"/>
      <c r="F48" s="244"/>
      <c r="G48" s="244"/>
      <c r="H48" s="244"/>
      <c r="I48" s="244"/>
      <c r="J48" s="244"/>
      <c r="K48" s="244"/>
      <c r="L48" s="244"/>
      <c r="M48" s="244"/>
      <c r="N48" s="8"/>
    </row>
    <row r="49" spans="1:15" ht="38.25" customHeight="1" x14ac:dyDescent="0.25">
      <c r="A49" s="210"/>
      <c r="B49" s="8"/>
      <c r="C49" s="216"/>
      <c r="D49" s="258" t="s">
        <v>1241</v>
      </c>
      <c r="E49" s="245"/>
      <c r="F49" s="245"/>
      <c r="G49" s="245"/>
      <c r="H49" s="245"/>
      <c r="I49" s="245"/>
      <c r="J49" s="245"/>
      <c r="K49" s="245"/>
      <c r="L49" s="245"/>
      <c r="M49" s="245"/>
      <c r="N49" s="8"/>
      <c r="O49" s="210" t="s">
        <v>1175</v>
      </c>
    </row>
    <row r="50" spans="1:15" ht="12.75" customHeight="1" x14ac:dyDescent="0.25">
      <c r="A50" s="210"/>
      <c r="B50" s="8"/>
      <c r="C50" s="216"/>
      <c r="D50" s="284" t="s">
        <v>1536</v>
      </c>
      <c r="E50" s="267"/>
      <c r="F50" s="267"/>
      <c r="G50" s="267"/>
      <c r="H50" s="267"/>
      <c r="I50" s="267"/>
      <c r="J50" s="267"/>
      <c r="K50" s="267"/>
      <c r="L50" s="267"/>
      <c r="M50" s="267"/>
      <c r="N50" s="8"/>
    </row>
    <row r="51" spans="1:15" ht="42.75" customHeight="1" x14ac:dyDescent="0.25">
      <c r="A51" s="210"/>
      <c r="B51" s="8"/>
      <c r="C51" s="25"/>
      <c r="D51" s="309"/>
      <c r="E51" s="265"/>
      <c r="F51" s="265"/>
      <c r="G51" s="265"/>
      <c r="H51" s="265"/>
      <c r="I51" s="265"/>
      <c r="J51" s="265"/>
      <c r="K51" s="265"/>
      <c r="L51" s="265"/>
      <c r="M51" s="247"/>
      <c r="N51" s="8"/>
      <c r="O51" s="29" t="b">
        <f>OR(CNTR_No_NonCo2,CNTR_NEATS,CNTR_Approved)</f>
        <v>0</v>
      </c>
    </row>
    <row r="52" spans="1:15" x14ac:dyDescent="0.25">
      <c r="A52" s="210"/>
      <c r="B52" s="8"/>
      <c r="C52" s="216"/>
      <c r="D52" s="8"/>
      <c r="E52" s="8"/>
      <c r="F52" s="8"/>
      <c r="G52" s="8"/>
      <c r="H52" s="8"/>
      <c r="I52" s="8"/>
      <c r="J52" s="8"/>
      <c r="K52" s="8"/>
      <c r="L52" s="8"/>
      <c r="M52" s="8"/>
      <c r="N52" s="8"/>
    </row>
    <row r="53" spans="1:15" x14ac:dyDescent="0.25">
      <c r="A53" s="210"/>
      <c r="B53" s="8"/>
      <c r="C53" s="220" t="s">
        <v>253</v>
      </c>
      <c r="D53" s="242" t="s">
        <v>1477</v>
      </c>
      <c r="E53" s="244"/>
      <c r="F53" s="244"/>
      <c r="G53" s="244"/>
      <c r="H53" s="244"/>
      <c r="I53" s="244"/>
      <c r="J53" s="244"/>
      <c r="K53" s="244"/>
      <c r="L53" s="244"/>
      <c r="M53" s="244"/>
      <c r="N53" s="8"/>
    </row>
    <row r="54" spans="1:15" ht="25.5" customHeight="1" x14ac:dyDescent="0.25">
      <c r="A54" s="210"/>
      <c r="B54" s="8"/>
      <c r="C54" s="216"/>
      <c r="D54" s="258" t="s">
        <v>1242</v>
      </c>
      <c r="E54" s="245"/>
      <c r="F54" s="245"/>
      <c r="G54" s="245"/>
      <c r="H54" s="245"/>
      <c r="I54" s="245"/>
      <c r="J54" s="245"/>
      <c r="K54" s="245"/>
      <c r="L54" s="245"/>
      <c r="M54" s="245"/>
      <c r="N54" s="8"/>
    </row>
    <row r="55" spans="1:15" ht="25.5" customHeight="1" x14ac:dyDescent="0.25">
      <c r="A55" s="210"/>
      <c r="B55" s="8"/>
      <c r="C55" s="216"/>
      <c r="D55" s="258" t="s">
        <v>1518</v>
      </c>
      <c r="E55" s="245"/>
      <c r="F55" s="245"/>
      <c r="G55" s="245"/>
      <c r="H55" s="245"/>
      <c r="I55" s="245"/>
      <c r="J55" s="245"/>
      <c r="K55" s="245"/>
      <c r="L55" s="245"/>
      <c r="M55" s="245"/>
      <c r="N55" s="8"/>
    </row>
    <row r="56" spans="1:15" ht="26.4" customHeight="1" x14ac:dyDescent="0.25">
      <c r="A56" s="210"/>
      <c r="B56" s="8"/>
      <c r="C56" s="216"/>
      <c r="D56" s="240" t="s">
        <v>1307</v>
      </c>
      <c r="E56" s="240" t="s">
        <v>1517</v>
      </c>
      <c r="F56" s="274" t="s">
        <v>1308</v>
      </c>
      <c r="G56" s="314"/>
      <c r="H56" s="286"/>
      <c r="I56" s="286"/>
      <c r="J56" s="286"/>
      <c r="K56" s="286"/>
      <c r="L56" s="286"/>
      <c r="M56" s="287"/>
      <c r="N56" s="8"/>
      <c r="O56" s="210" t="s">
        <v>1175</v>
      </c>
    </row>
    <row r="57" spans="1:15" ht="13.2" customHeight="1" x14ac:dyDescent="0.25">
      <c r="A57" s="210"/>
      <c r="B57" s="8"/>
      <c r="C57" s="216"/>
      <c r="D57" s="234"/>
      <c r="E57" s="237"/>
      <c r="F57" s="309"/>
      <c r="G57" s="311"/>
      <c r="H57" s="265"/>
      <c r="I57" s="265"/>
      <c r="J57" s="265"/>
      <c r="K57" s="265"/>
      <c r="L57" s="265"/>
      <c r="M57" s="247"/>
      <c r="N57" s="8"/>
      <c r="O57" s="29" t="b">
        <f>OR(CNTR_No_NonCo2,CNTR_NEATS,CNTR_Approved)</f>
        <v>0</v>
      </c>
    </row>
    <row r="58" spans="1:15" ht="13.2" customHeight="1" x14ac:dyDescent="0.25">
      <c r="A58" s="210"/>
      <c r="B58" s="8"/>
      <c r="C58" s="216"/>
      <c r="D58" s="234"/>
      <c r="E58" s="237"/>
      <c r="F58" s="309"/>
      <c r="G58" s="311"/>
      <c r="H58" s="265"/>
      <c r="I58" s="265"/>
      <c r="J58" s="265"/>
      <c r="K58" s="265"/>
      <c r="L58" s="265"/>
      <c r="M58" s="247"/>
      <c r="N58" s="8"/>
      <c r="O58" s="236"/>
    </row>
    <row r="59" spans="1:15" ht="13.2" customHeight="1" x14ac:dyDescent="0.25">
      <c r="A59" s="210"/>
      <c r="B59" s="8"/>
      <c r="C59" s="216"/>
      <c r="D59" s="234"/>
      <c r="E59" s="237"/>
      <c r="F59" s="309"/>
      <c r="G59" s="311"/>
      <c r="H59" s="265"/>
      <c r="I59" s="265"/>
      <c r="J59" s="265"/>
      <c r="K59" s="265"/>
      <c r="L59" s="265"/>
      <c r="M59" s="247"/>
      <c r="N59" s="8"/>
      <c r="O59" s="235"/>
    </row>
    <row r="60" spans="1:15" ht="13.2" customHeight="1" x14ac:dyDescent="0.25">
      <c r="A60" s="210"/>
      <c r="B60" s="8"/>
      <c r="C60" s="216"/>
      <c r="D60" s="234"/>
      <c r="E60" s="237"/>
      <c r="F60" s="309"/>
      <c r="G60" s="311"/>
      <c r="H60" s="265"/>
      <c r="I60" s="265"/>
      <c r="J60" s="265"/>
      <c r="K60" s="265"/>
      <c r="L60" s="265"/>
      <c r="M60" s="247"/>
      <c r="N60" s="8"/>
      <c r="O60" s="235"/>
    </row>
    <row r="61" spans="1:15" ht="13.2" customHeight="1" x14ac:dyDescent="0.25">
      <c r="A61" s="210"/>
      <c r="B61" s="8"/>
      <c r="C61" s="216"/>
      <c r="D61" s="234"/>
      <c r="E61" s="237"/>
      <c r="F61" s="309"/>
      <c r="G61" s="311"/>
      <c r="H61" s="265"/>
      <c r="I61" s="265"/>
      <c r="J61" s="265"/>
      <c r="K61" s="265"/>
      <c r="L61" s="265"/>
      <c r="M61" s="247"/>
      <c r="N61" s="8"/>
      <c r="O61" s="235"/>
    </row>
    <row r="62" spans="1:15" ht="13.2" customHeight="1" x14ac:dyDescent="0.25">
      <c r="A62" s="210"/>
      <c r="B62" s="8"/>
      <c r="C62" s="216"/>
      <c r="D62" s="234"/>
      <c r="E62" s="237"/>
      <c r="F62" s="309"/>
      <c r="G62" s="311"/>
      <c r="H62" s="265"/>
      <c r="I62" s="265"/>
      <c r="J62" s="265"/>
      <c r="K62" s="265"/>
      <c r="L62" s="265"/>
      <c r="M62" s="247"/>
      <c r="N62" s="8"/>
      <c r="O62" s="235"/>
    </row>
    <row r="63" spans="1:15" ht="13.2" customHeight="1" x14ac:dyDescent="0.25">
      <c r="A63" s="210"/>
      <c r="B63" s="8"/>
      <c r="C63" s="216"/>
      <c r="D63" s="234"/>
      <c r="E63" s="237"/>
      <c r="F63" s="309"/>
      <c r="G63" s="311"/>
      <c r="H63" s="265"/>
      <c r="I63" s="265"/>
      <c r="J63" s="265"/>
      <c r="K63" s="265"/>
      <c r="L63" s="265"/>
      <c r="M63" s="247"/>
      <c r="N63" s="8"/>
      <c r="O63" s="235"/>
    </row>
    <row r="64" spans="1:15" ht="13.2" customHeight="1" x14ac:dyDescent="0.25">
      <c r="A64" s="210"/>
      <c r="B64" s="8"/>
      <c r="C64" s="216"/>
      <c r="D64" s="234"/>
      <c r="E64" s="237"/>
      <c r="F64" s="309"/>
      <c r="G64" s="311"/>
      <c r="H64" s="265"/>
      <c r="I64" s="265"/>
      <c r="J64" s="265"/>
      <c r="K64" s="265"/>
      <c r="L64" s="265"/>
      <c r="M64" s="247"/>
      <c r="N64" s="8"/>
      <c r="O64" s="235"/>
    </row>
    <row r="65" spans="1:15" ht="13.2" customHeight="1" x14ac:dyDescent="0.25">
      <c r="A65" s="210"/>
      <c r="B65" s="8"/>
      <c r="C65" s="216"/>
      <c r="D65" s="234"/>
      <c r="E65" s="237"/>
      <c r="F65" s="309"/>
      <c r="G65" s="311"/>
      <c r="H65" s="265"/>
      <c r="I65" s="265"/>
      <c r="J65" s="265"/>
      <c r="K65" s="265"/>
      <c r="L65" s="265"/>
      <c r="M65" s="247"/>
      <c r="N65" s="8"/>
      <c r="O65" s="235"/>
    </row>
    <row r="66" spans="1:15" ht="13.2" customHeight="1" x14ac:dyDescent="0.25">
      <c r="A66" s="210"/>
      <c r="B66" s="8"/>
      <c r="C66" s="216"/>
      <c r="D66" s="234"/>
      <c r="E66" s="237"/>
      <c r="F66" s="309"/>
      <c r="G66" s="311"/>
      <c r="H66" s="265"/>
      <c r="I66" s="265"/>
      <c r="J66" s="265"/>
      <c r="K66" s="265"/>
      <c r="L66" s="265"/>
      <c r="M66" s="247"/>
      <c r="N66" s="8"/>
      <c r="O66" s="235"/>
    </row>
    <row r="67" spans="1:15" x14ac:dyDescent="0.25">
      <c r="A67" s="210"/>
      <c r="B67" s="8"/>
      <c r="C67" s="216"/>
      <c r="D67" s="310"/>
      <c r="E67" s="310"/>
      <c r="F67" s="8"/>
      <c r="G67" s="8"/>
      <c r="H67" s="8"/>
      <c r="I67" s="8"/>
      <c r="J67" s="8"/>
      <c r="K67" s="8"/>
      <c r="L67" s="8"/>
      <c r="M67" s="8"/>
      <c r="N67" s="8"/>
    </row>
    <row r="68" spans="1:15" ht="13.2" customHeight="1" x14ac:dyDescent="0.25">
      <c r="A68" s="210"/>
      <c r="B68" s="8"/>
      <c r="C68" s="220" t="s">
        <v>560</v>
      </c>
      <c r="D68" s="242" t="s">
        <v>1359</v>
      </c>
      <c r="E68" s="244"/>
      <c r="F68" s="244"/>
      <c r="G68" s="244"/>
      <c r="H68" s="244"/>
      <c r="I68" s="244"/>
      <c r="J68" s="244"/>
      <c r="K68" s="244"/>
      <c r="L68" s="244"/>
      <c r="M68" s="244"/>
      <c r="N68" s="8"/>
    </row>
    <row r="69" spans="1:15" ht="12.75" customHeight="1" x14ac:dyDescent="0.25">
      <c r="A69" s="210"/>
      <c r="B69" s="8"/>
      <c r="C69" s="216"/>
      <c r="D69" s="258" t="s">
        <v>1557</v>
      </c>
      <c r="E69" s="245"/>
      <c r="F69" s="245"/>
      <c r="G69" s="245"/>
      <c r="H69" s="245"/>
      <c r="I69" s="245"/>
      <c r="J69" s="245"/>
      <c r="K69" s="245"/>
      <c r="L69" s="245"/>
      <c r="M69" s="245"/>
      <c r="N69" s="8"/>
      <c r="O69" s="210" t="s">
        <v>1175</v>
      </c>
    </row>
    <row r="70" spans="1:15" ht="42.75" customHeight="1" x14ac:dyDescent="0.25">
      <c r="A70" s="210"/>
      <c r="B70" s="8"/>
      <c r="C70" s="25"/>
      <c r="D70" s="309"/>
      <c r="E70" s="265"/>
      <c r="F70" s="265"/>
      <c r="G70" s="265"/>
      <c r="H70" s="265"/>
      <c r="I70" s="265"/>
      <c r="J70" s="265"/>
      <c r="K70" s="265"/>
      <c r="L70" s="265"/>
      <c r="M70" s="247"/>
      <c r="N70" s="8"/>
      <c r="O70" s="29" t="b">
        <f>OR(CNTR_No_NonCo2,CNTR_NEATS,CNTR_Approved)</f>
        <v>0</v>
      </c>
    </row>
    <row r="71" spans="1:15" x14ac:dyDescent="0.25">
      <c r="A71" s="210"/>
      <c r="B71" s="8"/>
      <c r="C71" s="216"/>
      <c r="D71" s="310"/>
      <c r="E71" s="310"/>
      <c r="F71" s="8"/>
      <c r="G71" s="8"/>
      <c r="H71" s="8"/>
      <c r="I71" s="8"/>
      <c r="J71" s="8"/>
      <c r="K71" s="8"/>
      <c r="L71" s="8"/>
      <c r="M71" s="8"/>
      <c r="N71" s="8"/>
    </row>
    <row r="72" spans="1:15" ht="13.2" customHeight="1" x14ac:dyDescent="0.25">
      <c r="A72" s="210"/>
      <c r="B72" s="8"/>
      <c r="C72" s="220" t="s">
        <v>265</v>
      </c>
      <c r="D72" s="242" t="s">
        <v>1309</v>
      </c>
      <c r="E72" s="244"/>
      <c r="F72" s="244"/>
      <c r="G72" s="244"/>
      <c r="H72" s="244"/>
      <c r="I72" s="244"/>
      <c r="J72" s="244"/>
      <c r="K72" s="244"/>
      <c r="L72" s="244"/>
      <c r="M72" s="244"/>
      <c r="N72" s="8"/>
    </row>
    <row r="73" spans="1:15" ht="12.75" customHeight="1" x14ac:dyDescent="0.25">
      <c r="A73" s="210"/>
      <c r="B73" s="8"/>
      <c r="C73" s="216"/>
      <c r="D73" s="258" t="s">
        <v>1557</v>
      </c>
      <c r="E73" s="245"/>
      <c r="F73" s="245"/>
      <c r="G73" s="245"/>
      <c r="H73" s="245"/>
      <c r="I73" s="245"/>
      <c r="J73" s="245"/>
      <c r="K73" s="245"/>
      <c r="L73" s="245"/>
      <c r="M73" s="245"/>
      <c r="N73" s="8"/>
      <c r="O73" s="210" t="s">
        <v>1175</v>
      </c>
    </row>
    <row r="74" spans="1:15" ht="42.75" customHeight="1" x14ac:dyDescent="0.25">
      <c r="A74" s="210"/>
      <c r="B74" s="8"/>
      <c r="C74" s="25"/>
      <c r="D74" s="309"/>
      <c r="E74" s="265"/>
      <c r="F74" s="265"/>
      <c r="G74" s="265"/>
      <c r="H74" s="265"/>
      <c r="I74" s="265"/>
      <c r="J74" s="265"/>
      <c r="K74" s="265"/>
      <c r="L74" s="265"/>
      <c r="M74" s="247"/>
      <c r="N74" s="8"/>
      <c r="O74" s="29" t="b">
        <f>OR(CNTR_No_NonCo2,CNTR_NEATS,CNTR_Approved)</f>
        <v>0</v>
      </c>
    </row>
    <row r="75" spans="1:15" x14ac:dyDescent="0.25">
      <c r="A75" s="210"/>
      <c r="B75" s="8"/>
      <c r="C75" s="216"/>
      <c r="D75" s="310"/>
      <c r="E75" s="310"/>
      <c r="F75" s="8"/>
      <c r="G75" s="8"/>
      <c r="H75" s="8"/>
      <c r="I75" s="8"/>
      <c r="J75" s="8"/>
      <c r="K75" s="8"/>
      <c r="L75" s="8"/>
      <c r="M75" s="8"/>
      <c r="N75" s="8"/>
    </row>
    <row r="76" spans="1:15" x14ac:dyDescent="0.25">
      <c r="A76" s="210"/>
      <c r="B76" s="8"/>
      <c r="C76" s="220" t="s">
        <v>288</v>
      </c>
      <c r="D76" s="242" t="s">
        <v>1478</v>
      </c>
      <c r="E76" s="244"/>
      <c r="F76" s="244"/>
      <c r="G76" s="244"/>
      <c r="H76" s="244"/>
      <c r="I76" s="244"/>
      <c r="J76" s="244"/>
      <c r="K76" s="244"/>
      <c r="L76" s="244"/>
      <c r="M76" s="244"/>
      <c r="N76" s="8"/>
      <c r="O76" s="210" t="s">
        <v>1175</v>
      </c>
    </row>
    <row r="77" spans="1:15" ht="12.75" customHeight="1" x14ac:dyDescent="0.25">
      <c r="A77" s="210"/>
      <c r="B77" s="8"/>
      <c r="C77" s="216"/>
      <c r="D77" s="258" t="s">
        <v>1245</v>
      </c>
      <c r="E77" s="245"/>
      <c r="F77" s="245"/>
      <c r="G77" s="245"/>
      <c r="H77" s="245"/>
      <c r="I77" s="245"/>
      <c r="J77" s="245"/>
      <c r="K77" s="245"/>
      <c r="L77" s="245"/>
      <c r="M77" s="245"/>
      <c r="N77" s="8"/>
    </row>
    <row r="78" spans="1:15" ht="42.75" customHeight="1" x14ac:dyDescent="0.25">
      <c r="A78" s="210"/>
      <c r="B78" s="8"/>
      <c r="C78" s="25"/>
      <c r="D78" s="309"/>
      <c r="E78" s="265"/>
      <c r="F78" s="265"/>
      <c r="G78" s="265"/>
      <c r="H78" s="265"/>
      <c r="I78" s="265"/>
      <c r="J78" s="265"/>
      <c r="K78" s="265"/>
      <c r="L78" s="265"/>
      <c r="M78" s="247"/>
      <c r="N78" s="8"/>
      <c r="O78" s="29" t="b">
        <f>OR(CNTR_No_NonCo2,CNTR_NEATS,CNTR_Approved)</f>
        <v>0</v>
      </c>
    </row>
    <row r="79" spans="1:15" x14ac:dyDescent="0.25">
      <c r="A79" s="210"/>
      <c r="B79" s="8"/>
      <c r="C79" s="216"/>
      <c r="D79" s="8"/>
      <c r="E79" s="8"/>
      <c r="F79" s="8"/>
      <c r="G79" s="8"/>
      <c r="H79" s="8"/>
      <c r="I79" s="8"/>
      <c r="J79" s="8"/>
      <c r="K79" s="8"/>
      <c r="L79" s="8"/>
      <c r="M79" s="8"/>
      <c r="N79" s="8"/>
    </row>
    <row r="80" spans="1:15" ht="27.75" customHeight="1" x14ac:dyDescent="0.25">
      <c r="A80" s="210"/>
      <c r="B80" s="8"/>
      <c r="C80" s="220" t="s">
        <v>685</v>
      </c>
      <c r="D80" s="242" t="s">
        <v>1479</v>
      </c>
      <c r="E80" s="244"/>
      <c r="F80" s="244"/>
      <c r="G80" s="244"/>
      <c r="H80" s="244"/>
      <c r="I80" s="244"/>
      <c r="J80" s="244"/>
      <c r="K80" s="244"/>
      <c r="L80" s="244"/>
      <c r="M80" s="244"/>
      <c r="N80" s="8"/>
    </row>
    <row r="81" spans="1:15" ht="25.5" customHeight="1" x14ac:dyDescent="0.25">
      <c r="A81" s="210"/>
      <c r="B81" s="8"/>
      <c r="C81" s="216"/>
      <c r="D81" s="258" t="s">
        <v>1246</v>
      </c>
      <c r="E81" s="245"/>
      <c r="F81" s="245"/>
      <c r="G81" s="245"/>
      <c r="H81" s="245"/>
      <c r="I81" s="245"/>
      <c r="J81" s="245"/>
      <c r="K81" s="245"/>
      <c r="L81" s="245"/>
      <c r="M81" s="245"/>
      <c r="N81" s="8"/>
      <c r="O81" s="210" t="s">
        <v>1175</v>
      </c>
    </row>
    <row r="82" spans="1:15" ht="42.75" customHeight="1" x14ac:dyDescent="0.25">
      <c r="A82" s="210"/>
      <c r="B82" s="8"/>
      <c r="C82" s="25"/>
      <c r="D82" s="309"/>
      <c r="E82" s="265"/>
      <c r="F82" s="265"/>
      <c r="G82" s="265"/>
      <c r="H82" s="265"/>
      <c r="I82" s="265"/>
      <c r="J82" s="265"/>
      <c r="K82" s="265"/>
      <c r="L82" s="265"/>
      <c r="M82" s="247"/>
      <c r="N82" s="8"/>
      <c r="O82" s="29" t="b">
        <f>OR(CNTR_No_NonCo2,CNTR_NEATS,CNTR_Approved)</f>
        <v>0</v>
      </c>
    </row>
    <row r="83" spans="1:15" x14ac:dyDescent="0.25">
      <c r="A83" s="210"/>
      <c r="B83" s="8"/>
      <c r="C83" s="216"/>
      <c r="D83" s="8"/>
      <c r="E83" s="8"/>
      <c r="F83" s="8"/>
      <c r="G83" s="8"/>
      <c r="H83" s="8"/>
      <c r="I83" s="8"/>
      <c r="J83" s="8"/>
      <c r="K83" s="8"/>
      <c r="L83" s="8"/>
      <c r="M83" s="8"/>
      <c r="N83" s="8"/>
      <c r="O83" s="29" t="b">
        <f>CNTR_No_NonCo2</f>
        <v>0</v>
      </c>
    </row>
    <row r="84" spans="1:15" ht="13.2" customHeight="1" x14ac:dyDescent="0.25">
      <c r="A84" s="210"/>
      <c r="B84" s="8"/>
      <c r="C84" s="220" t="s">
        <v>686</v>
      </c>
      <c r="D84" s="242" t="s">
        <v>1480</v>
      </c>
      <c r="E84" s="244"/>
      <c r="F84" s="244"/>
      <c r="G84" s="244"/>
      <c r="H84" s="244"/>
      <c r="I84" s="244"/>
      <c r="J84" s="244"/>
      <c r="K84" s="244"/>
      <c r="L84" s="244"/>
      <c r="M84" s="244"/>
      <c r="N84" s="8"/>
    </row>
    <row r="85" spans="1:15" ht="25.5" customHeight="1" x14ac:dyDescent="0.25">
      <c r="A85" s="210"/>
      <c r="B85" s="8"/>
      <c r="C85" s="216"/>
      <c r="D85" s="258" t="s">
        <v>1538</v>
      </c>
      <c r="E85" s="245"/>
      <c r="F85" s="245"/>
      <c r="G85" s="245"/>
      <c r="H85" s="245"/>
      <c r="I85" s="245"/>
      <c r="J85" s="245"/>
      <c r="K85" s="245"/>
      <c r="L85" s="245"/>
      <c r="M85" s="245"/>
      <c r="N85" s="8"/>
      <c r="O85" s="210" t="s">
        <v>1416</v>
      </c>
    </row>
    <row r="86" spans="1:15" x14ac:dyDescent="0.25">
      <c r="A86" s="210"/>
      <c r="B86" s="8"/>
      <c r="C86" s="25"/>
      <c r="D86" s="251" t="s">
        <v>297</v>
      </c>
      <c r="E86" s="283"/>
      <c r="F86" s="288" t="e">
        <f xml:space="preserve"> IF(AND(CNTR_SmallEmitter&lt;&gt;1,OR(CNTR_Co2e=2,CNTR_Co2e=3)),ErrorMessageSmallEmitter,"")</f>
        <v>#REF!</v>
      </c>
      <c r="G86" s="289"/>
      <c r="H86" s="289"/>
      <c r="I86" s="289"/>
      <c r="J86" s="289"/>
      <c r="K86" s="289"/>
      <c r="L86" s="289"/>
      <c r="M86" s="290"/>
      <c r="N86" s="8"/>
      <c r="O86" s="29">
        <f>IF(D86=INDEX(EUconst_NonCo2Method,2),1,IF(D86=INDEX(EUconst_NonCo2Method,3),2,IF(D86=INDEX(EUconst_NonCo2Method,4),3,0)))</f>
        <v>0</v>
      </c>
    </row>
    <row r="87" spans="1:15" x14ac:dyDescent="0.25">
      <c r="A87" s="210"/>
      <c r="B87" s="8"/>
      <c r="C87" s="216"/>
      <c r="D87" s="8"/>
      <c r="E87" s="8"/>
      <c r="F87" s="8"/>
      <c r="G87" s="8"/>
      <c r="H87" s="8"/>
      <c r="I87" s="8"/>
      <c r="J87" s="8"/>
      <c r="K87" s="8"/>
      <c r="L87" s="8"/>
      <c r="M87" s="8"/>
      <c r="N87" s="8"/>
      <c r="O87" s="210" t="s">
        <v>1175</v>
      </c>
    </row>
    <row r="88" spans="1:15" x14ac:dyDescent="0.25">
      <c r="A88" s="210"/>
      <c r="B88" s="8"/>
      <c r="C88" s="220" t="s">
        <v>687</v>
      </c>
      <c r="D88" s="242" t="s">
        <v>1540</v>
      </c>
      <c r="E88" s="244"/>
      <c r="F88" s="244"/>
      <c r="G88" s="244"/>
      <c r="H88" s="244"/>
      <c r="I88" s="244"/>
      <c r="J88" s="244"/>
      <c r="K88" s="244"/>
      <c r="L88" s="244"/>
      <c r="M88" s="244"/>
      <c r="N88" s="8"/>
      <c r="O88" s="29" t="b">
        <f>CNTR_No_NonCo2</f>
        <v>0</v>
      </c>
    </row>
    <row r="89" spans="1:15" ht="52.35" customHeight="1" x14ac:dyDescent="0.25">
      <c r="A89" s="210"/>
      <c r="B89" s="8"/>
      <c r="C89" s="216"/>
      <c r="D89" s="258" t="s">
        <v>1541</v>
      </c>
      <c r="E89" s="245"/>
      <c r="F89" s="245"/>
      <c r="G89" s="245"/>
      <c r="H89" s="245"/>
      <c r="I89" s="245"/>
      <c r="J89" s="245"/>
      <c r="K89" s="245"/>
      <c r="L89" s="245"/>
      <c r="M89" s="245"/>
      <c r="N89" s="8"/>
    </row>
    <row r="90" spans="1:15" ht="37.35" customHeight="1" x14ac:dyDescent="0.25">
      <c r="A90" s="210"/>
      <c r="B90" s="8"/>
      <c r="C90" s="216"/>
      <c r="D90" s="258" t="s">
        <v>1542</v>
      </c>
      <c r="E90" s="258"/>
      <c r="F90" s="258"/>
      <c r="G90" s="258"/>
      <c r="H90" s="258"/>
      <c r="I90" s="258"/>
      <c r="J90" s="258"/>
      <c r="K90" s="258"/>
      <c r="L90" s="258"/>
      <c r="M90" s="258"/>
      <c r="N90" s="8"/>
      <c r="O90" s="210" t="s">
        <v>1494</v>
      </c>
    </row>
    <row r="91" spans="1:15" x14ac:dyDescent="0.25">
      <c r="A91" s="210"/>
      <c r="B91" s="8"/>
      <c r="C91" s="25"/>
      <c r="D91" s="279" t="s">
        <v>297</v>
      </c>
      <c r="E91" s="283"/>
      <c r="F91" s="205"/>
      <c r="G91" s="205"/>
      <c r="H91" s="161"/>
      <c r="I91" s="161"/>
      <c r="J91" s="161"/>
      <c r="K91" s="8"/>
      <c r="L91" s="8"/>
      <c r="M91" s="8"/>
      <c r="N91" s="8"/>
      <c r="O91" s="29" t="b">
        <f>D91=INDEX(YesNo,3)</f>
        <v>0</v>
      </c>
    </row>
    <row r="92" spans="1:15" x14ac:dyDescent="0.25">
      <c r="A92" s="210"/>
      <c r="B92" s="8"/>
      <c r="C92" s="216"/>
      <c r="D92" s="8"/>
      <c r="E92" s="8"/>
      <c r="F92" s="8"/>
      <c r="G92" s="8"/>
      <c r="H92" s="8"/>
      <c r="I92" s="8"/>
      <c r="J92" s="8"/>
      <c r="K92" s="8"/>
      <c r="L92" s="8"/>
      <c r="M92" s="8"/>
      <c r="N92" s="8"/>
    </row>
    <row r="93" spans="1:15" ht="15.6" x14ac:dyDescent="0.25">
      <c r="A93" s="210"/>
      <c r="B93" s="8"/>
      <c r="C93" s="218">
        <v>20</v>
      </c>
      <c r="D93" s="20" t="s">
        <v>1248</v>
      </c>
      <c r="E93" s="20"/>
      <c r="F93" s="20"/>
      <c r="G93" s="20"/>
      <c r="H93" s="20"/>
      <c r="I93" s="20"/>
      <c r="J93" s="20"/>
      <c r="K93" s="20"/>
      <c r="L93" s="20"/>
      <c r="M93" s="20"/>
      <c r="N93" s="8"/>
    </row>
    <row r="94" spans="1:15" ht="4.95" customHeight="1" x14ac:dyDescent="0.25">
      <c r="A94" s="210"/>
      <c r="B94" s="8"/>
      <c r="C94" s="216"/>
      <c r="D94" s="8"/>
      <c r="E94" s="8"/>
      <c r="F94" s="8"/>
      <c r="G94" s="8"/>
      <c r="H94" s="8"/>
      <c r="I94" s="8"/>
      <c r="J94" s="8"/>
      <c r="K94" s="8"/>
      <c r="L94" s="8"/>
      <c r="M94" s="8"/>
      <c r="N94" s="8"/>
    </row>
    <row r="95" spans="1:15" ht="25.95" customHeight="1" x14ac:dyDescent="0.25">
      <c r="A95" s="210"/>
      <c r="B95" s="8"/>
      <c r="C95" s="222"/>
      <c r="D95" s="246" t="s">
        <v>1445</v>
      </c>
      <c r="E95" s="244"/>
      <c r="F95" s="244"/>
      <c r="G95" s="244"/>
      <c r="H95" s="244"/>
      <c r="I95" s="244"/>
      <c r="J95" s="244"/>
      <c r="K95" s="244"/>
      <c r="L95" s="244"/>
      <c r="M95" s="244"/>
      <c r="N95" s="8"/>
    </row>
    <row r="96" spans="1:15" ht="4.95" customHeight="1" x14ac:dyDescent="0.25">
      <c r="A96" s="210"/>
      <c r="B96" s="8"/>
      <c r="C96" s="216"/>
      <c r="D96" s="8"/>
      <c r="E96" s="8"/>
      <c r="F96" s="8"/>
      <c r="G96" s="8"/>
      <c r="H96" s="8"/>
      <c r="I96" s="8"/>
      <c r="J96" s="8"/>
      <c r="K96" s="8"/>
      <c r="L96" s="8"/>
      <c r="M96" s="8"/>
      <c r="N96" s="8"/>
    </row>
    <row r="97" spans="1:15" ht="27.75" customHeight="1" x14ac:dyDescent="0.25">
      <c r="A97" s="210"/>
      <c r="B97" s="8"/>
      <c r="C97" s="220" t="s">
        <v>252</v>
      </c>
      <c r="D97" s="242" t="s">
        <v>1481</v>
      </c>
      <c r="E97" s="244"/>
      <c r="F97" s="244"/>
      <c r="G97" s="244"/>
      <c r="H97" s="244"/>
      <c r="I97" s="244"/>
      <c r="J97" s="244"/>
      <c r="K97" s="244"/>
      <c r="L97" s="244"/>
      <c r="M97" s="244"/>
      <c r="N97" s="8"/>
    </row>
    <row r="98" spans="1:15" ht="25.95" customHeight="1" x14ac:dyDescent="0.25">
      <c r="A98" s="210"/>
      <c r="B98" s="8"/>
      <c r="C98" s="216"/>
      <c r="D98" s="258" t="s">
        <v>1564</v>
      </c>
      <c r="E98" s="245"/>
      <c r="F98" s="245"/>
      <c r="G98" s="245"/>
      <c r="H98" s="245"/>
      <c r="I98" s="245"/>
      <c r="J98" s="245"/>
      <c r="K98" s="245"/>
      <c r="L98" s="245"/>
      <c r="M98" s="245"/>
      <c r="N98" s="8"/>
      <c r="O98" s="210" t="s">
        <v>1175</v>
      </c>
    </row>
    <row r="99" spans="1:15" ht="42.75" customHeight="1" x14ac:dyDescent="0.25">
      <c r="A99" s="210"/>
      <c r="B99" s="8"/>
      <c r="C99" s="25"/>
      <c r="D99" s="309"/>
      <c r="E99" s="265"/>
      <c r="F99" s="265"/>
      <c r="G99" s="265"/>
      <c r="H99" s="265"/>
      <c r="I99" s="265"/>
      <c r="J99" s="265"/>
      <c r="K99" s="265"/>
      <c r="L99" s="265"/>
      <c r="M99" s="247"/>
      <c r="N99" s="8"/>
      <c r="O99" s="29" t="b">
        <f>CNTR_No_NonCo2</f>
        <v>0</v>
      </c>
    </row>
    <row r="100" spans="1:15" x14ac:dyDescent="0.25">
      <c r="A100" s="210"/>
      <c r="B100" s="8"/>
      <c r="C100" s="216"/>
      <c r="D100" s="8"/>
      <c r="E100" s="8"/>
      <c r="F100" s="8"/>
      <c r="G100" s="8"/>
      <c r="H100" s="8"/>
      <c r="I100" s="8"/>
      <c r="J100" s="8"/>
      <c r="K100" s="8"/>
      <c r="L100" s="8"/>
      <c r="M100" s="8"/>
      <c r="N100" s="8"/>
    </row>
    <row r="101" spans="1:15" ht="30.75" customHeight="1" x14ac:dyDescent="0.25">
      <c r="A101" s="210"/>
      <c r="B101" s="8"/>
      <c r="C101" s="218">
        <v>21</v>
      </c>
      <c r="D101" s="312" t="s">
        <v>1250</v>
      </c>
      <c r="E101" s="244"/>
      <c r="F101" s="244"/>
      <c r="G101" s="244"/>
      <c r="H101" s="244"/>
      <c r="I101" s="244"/>
      <c r="J101" s="244"/>
      <c r="K101" s="244"/>
      <c r="L101" s="244"/>
      <c r="M101" s="244"/>
      <c r="N101" s="8"/>
    </row>
    <row r="102" spans="1:15" ht="4.95" customHeight="1" x14ac:dyDescent="0.25">
      <c r="A102" s="210"/>
      <c r="B102" s="8"/>
      <c r="C102" s="216"/>
      <c r="D102" s="8"/>
      <c r="E102" s="8"/>
      <c r="F102" s="8"/>
      <c r="G102" s="8"/>
      <c r="H102" s="8"/>
      <c r="I102" s="8"/>
      <c r="J102" s="8"/>
      <c r="K102" s="8"/>
      <c r="L102" s="8"/>
      <c r="M102" s="8"/>
      <c r="N102" s="8"/>
    </row>
    <row r="103" spans="1:15" ht="25.5" customHeight="1" x14ac:dyDescent="0.25">
      <c r="A103" s="210"/>
      <c r="B103" s="8"/>
      <c r="C103" s="222"/>
      <c r="D103" s="246" t="s">
        <v>1543</v>
      </c>
      <c r="E103" s="244"/>
      <c r="F103" s="244"/>
      <c r="G103" s="244"/>
      <c r="H103" s="244"/>
      <c r="I103" s="244"/>
      <c r="J103" s="244"/>
      <c r="K103" s="244"/>
      <c r="L103" s="244"/>
      <c r="M103" s="244"/>
      <c r="N103" s="8"/>
    </row>
    <row r="104" spans="1:15" ht="4.95" customHeight="1" x14ac:dyDescent="0.25">
      <c r="A104" s="210"/>
      <c r="B104" s="8"/>
      <c r="C104" s="216"/>
      <c r="D104" s="8"/>
      <c r="E104" s="8"/>
      <c r="F104" s="8"/>
      <c r="G104" s="8"/>
      <c r="H104" s="8"/>
      <c r="I104" s="8"/>
      <c r="J104" s="8"/>
      <c r="K104" s="8"/>
      <c r="L104" s="8"/>
      <c r="M104" s="8"/>
      <c r="N104" s="8"/>
    </row>
    <row r="105" spans="1:15" ht="15.75" customHeight="1" x14ac:dyDescent="0.25">
      <c r="A105" s="210"/>
      <c r="B105" s="8"/>
      <c r="C105" s="223" t="s">
        <v>252</v>
      </c>
      <c r="D105" s="282" t="s">
        <v>1252</v>
      </c>
      <c r="E105" s="282"/>
      <c r="F105" s="282"/>
      <c r="G105" s="282"/>
      <c r="H105" s="282"/>
      <c r="I105" s="282"/>
      <c r="J105" s="282"/>
      <c r="K105" s="282"/>
      <c r="L105" s="282"/>
      <c r="M105" s="282"/>
      <c r="N105" s="8"/>
    </row>
    <row r="106" spans="1:15" x14ac:dyDescent="0.25">
      <c r="A106" s="210"/>
      <c r="B106" s="8"/>
      <c r="C106" s="216"/>
      <c r="D106" s="8"/>
      <c r="E106" s="8"/>
      <c r="F106" s="8"/>
      <c r="G106" s="8"/>
      <c r="H106" s="8"/>
      <c r="I106" s="8"/>
      <c r="J106" s="8"/>
      <c r="K106" s="8"/>
      <c r="L106" s="8"/>
      <c r="M106" s="8"/>
      <c r="N106" s="8"/>
      <c r="O106" s="210" t="s">
        <v>1175</v>
      </c>
    </row>
    <row r="107" spans="1:15" ht="12.75" customHeight="1" x14ac:dyDescent="0.25">
      <c r="A107" s="210"/>
      <c r="B107" s="8"/>
      <c r="C107" s="220" t="s">
        <v>288</v>
      </c>
      <c r="D107" s="242" t="s">
        <v>1317</v>
      </c>
      <c r="E107" s="242"/>
      <c r="F107" s="242"/>
      <c r="G107" s="242"/>
      <c r="H107" s="242"/>
      <c r="I107" s="242"/>
      <c r="J107" s="242"/>
      <c r="K107" s="242"/>
      <c r="L107" s="242"/>
      <c r="M107" s="242"/>
      <c r="N107" s="8"/>
      <c r="O107" s="29" t="b">
        <f>IF(OR(CNTR_No_NonCo2, CNTR_OwnData),TRUE,FALSE)</f>
        <v>0</v>
      </c>
    </row>
    <row r="108" spans="1:15" ht="25.5" customHeight="1" x14ac:dyDescent="0.25">
      <c r="A108" s="210"/>
      <c r="B108" s="8"/>
      <c r="C108" s="216"/>
      <c r="D108" s="258" t="s">
        <v>1447</v>
      </c>
      <c r="E108" s="258"/>
      <c r="F108" s="258"/>
      <c r="G108" s="258"/>
      <c r="H108" s="258"/>
      <c r="I108" s="258"/>
      <c r="J108" s="258"/>
      <c r="K108" s="258"/>
      <c r="L108" s="258"/>
      <c r="M108" s="258"/>
      <c r="N108" s="8"/>
      <c r="O108" s="210" t="s">
        <v>1417</v>
      </c>
    </row>
    <row r="109" spans="1:15" x14ac:dyDescent="0.25">
      <c r="A109" s="210"/>
      <c r="B109" s="8"/>
      <c r="C109" s="25"/>
      <c r="D109" s="279" t="s">
        <v>297</v>
      </c>
      <c r="E109" s="283"/>
      <c r="F109" s="205"/>
      <c r="G109" s="205"/>
      <c r="H109" s="161"/>
      <c r="I109" s="161"/>
      <c r="J109" s="161"/>
      <c r="K109" s="8"/>
      <c r="L109" s="8"/>
      <c r="M109" s="8"/>
      <c r="N109" s="8"/>
      <c r="O109" s="29">
        <f>IF(D109=INDEX(YesNo,3),1,IF(D109=INDEX(YesNo,2),2,0))</f>
        <v>0</v>
      </c>
    </row>
    <row r="110" spans="1:15" x14ac:dyDescent="0.25">
      <c r="A110" s="210"/>
      <c r="B110" s="8"/>
      <c r="C110" s="216"/>
      <c r="D110" s="8"/>
      <c r="E110" s="8"/>
      <c r="F110" s="8"/>
      <c r="G110" s="8"/>
      <c r="H110" s="8"/>
      <c r="I110" s="8"/>
      <c r="J110" s="8"/>
      <c r="K110" s="8"/>
      <c r="L110" s="8"/>
      <c r="M110" s="8"/>
      <c r="N110" s="8"/>
      <c r="O110" s="212" t="s">
        <v>1435</v>
      </c>
    </row>
    <row r="111" spans="1:15" ht="12.75" customHeight="1" x14ac:dyDescent="0.25">
      <c r="A111" s="210"/>
      <c r="B111" s="8"/>
      <c r="C111" s="216"/>
      <c r="D111" s="252" t="s">
        <v>1558</v>
      </c>
      <c r="E111" s="252"/>
      <c r="F111" s="252"/>
      <c r="G111" s="252"/>
      <c r="H111" s="252"/>
      <c r="I111" s="252"/>
      <c r="J111" s="252"/>
      <c r="K111" s="252"/>
      <c r="L111" s="252"/>
      <c r="M111" s="252"/>
      <c r="N111" s="8"/>
      <c r="O111" s="29" t="b">
        <f>CNTR_4Dtrajectory=2</f>
        <v>0</v>
      </c>
    </row>
    <row r="112" spans="1:15" x14ac:dyDescent="0.25">
      <c r="A112" s="210"/>
      <c r="B112" s="8"/>
      <c r="C112" s="216"/>
      <c r="D112" s="8"/>
      <c r="E112" s="8"/>
      <c r="F112" s="8"/>
      <c r="G112" s="8"/>
      <c r="H112" s="8"/>
      <c r="I112" s="8"/>
      <c r="J112" s="8"/>
      <c r="K112" s="8"/>
      <c r="L112" s="8"/>
      <c r="M112" s="8"/>
      <c r="N112" s="8"/>
      <c r="O112" s="210" t="s">
        <v>1175</v>
      </c>
    </row>
    <row r="113" spans="1:16" x14ac:dyDescent="0.25">
      <c r="A113" s="210"/>
      <c r="B113" s="8"/>
      <c r="C113" s="220" t="s">
        <v>1393</v>
      </c>
      <c r="D113" s="242" t="s">
        <v>1318</v>
      </c>
      <c r="E113" s="242"/>
      <c r="F113" s="242"/>
      <c r="G113" s="242"/>
      <c r="H113" s="242"/>
      <c r="I113" s="242"/>
      <c r="J113" s="242"/>
      <c r="K113" s="242"/>
      <c r="L113" s="242"/>
      <c r="M113" s="242"/>
      <c r="N113" s="8"/>
      <c r="O113" s="29" t="b">
        <f>OR(CNTR_No_NonCo2, CNTR_OwnData, CNTR_4Dtrajectory=1)</f>
        <v>0</v>
      </c>
    </row>
    <row r="114" spans="1:16" ht="26.85" customHeight="1" x14ac:dyDescent="0.25">
      <c r="A114" s="210"/>
      <c r="B114" s="8"/>
      <c r="C114" s="216"/>
      <c r="D114" s="258" t="s">
        <v>1545</v>
      </c>
      <c r="E114" s="258"/>
      <c r="F114" s="258"/>
      <c r="G114" s="258"/>
      <c r="H114" s="258"/>
      <c r="I114" s="258"/>
      <c r="J114" s="258"/>
      <c r="K114" s="258"/>
      <c r="L114" s="258"/>
      <c r="M114" s="258"/>
      <c r="N114" s="8"/>
      <c r="O114" s="210" t="s">
        <v>1425</v>
      </c>
      <c r="P114" s="233"/>
    </row>
    <row r="115" spans="1:16" ht="39.6" customHeight="1" x14ac:dyDescent="0.25">
      <c r="A115" s="210"/>
      <c r="B115" s="8"/>
      <c r="C115" s="216"/>
      <c r="D115" s="258" t="s">
        <v>1521</v>
      </c>
      <c r="E115" s="258"/>
      <c r="F115" s="258"/>
      <c r="G115" s="258"/>
      <c r="H115" s="258"/>
      <c r="I115" s="258"/>
      <c r="J115" s="258"/>
      <c r="K115" s="258"/>
      <c r="L115" s="258"/>
      <c r="M115" s="258"/>
      <c r="N115" s="8"/>
      <c r="O115" s="29">
        <f>IF(D119=INDEX(EUconst_NonCo2DataSource,3),1,0)</f>
        <v>0</v>
      </c>
      <c r="P115" s="233"/>
    </row>
    <row r="116" spans="1:16" ht="26.4" customHeight="1" x14ac:dyDescent="0.25">
      <c r="A116" s="210"/>
      <c r="B116" s="8"/>
      <c r="C116" s="216"/>
      <c r="D116" s="258" t="s">
        <v>1522</v>
      </c>
      <c r="E116" s="258"/>
      <c r="F116" s="258"/>
      <c r="G116" s="258"/>
      <c r="H116" s="258"/>
      <c r="I116" s="258"/>
      <c r="J116" s="258"/>
      <c r="K116" s="258"/>
      <c r="L116" s="258"/>
      <c r="M116" s="258"/>
      <c r="N116" s="8"/>
      <c r="O116" s="210" t="s">
        <v>1175</v>
      </c>
      <c r="P116" s="233"/>
    </row>
    <row r="117" spans="1:16" ht="13.2" customHeight="1" x14ac:dyDescent="0.25">
      <c r="A117" s="210"/>
      <c r="B117" s="8"/>
      <c r="C117" s="216"/>
      <c r="D117" s="258" t="s">
        <v>1523</v>
      </c>
      <c r="E117" s="258"/>
      <c r="F117" s="258"/>
      <c r="G117" s="258"/>
      <c r="H117" s="258"/>
      <c r="I117" s="258"/>
      <c r="J117" s="258"/>
      <c r="K117" s="258"/>
      <c r="L117" s="258"/>
      <c r="M117" s="258"/>
      <c r="N117" s="8"/>
      <c r="O117" s="29" t="b">
        <f>OR(CNTR_No_NonCo2, CNTR_OwnData, CNTR_4Dtrajectory=1, CNTR_4Ddatasource=1)</f>
        <v>0</v>
      </c>
      <c r="P117" s="233"/>
    </row>
    <row r="118" spans="1:16" ht="13.2" customHeight="1" x14ac:dyDescent="0.25">
      <c r="A118" s="210"/>
      <c r="B118" s="8"/>
      <c r="C118" s="216"/>
      <c r="D118" s="258" t="s">
        <v>1520</v>
      </c>
      <c r="E118" s="245"/>
      <c r="F118" s="245"/>
      <c r="G118" s="245"/>
      <c r="H118" s="245"/>
      <c r="I118" s="245"/>
      <c r="J118" s="245"/>
      <c r="K118" s="245"/>
      <c r="L118" s="245"/>
      <c r="M118" s="245"/>
      <c r="N118" s="8"/>
      <c r="P118" s="233"/>
    </row>
    <row r="119" spans="1:16" ht="12.75" customHeight="1" x14ac:dyDescent="0.25">
      <c r="A119" s="210"/>
      <c r="B119" s="8"/>
      <c r="C119" s="25"/>
      <c r="D119" s="279" t="s">
        <v>297</v>
      </c>
      <c r="E119" s="283"/>
      <c r="F119" s="8"/>
      <c r="G119" s="8"/>
      <c r="H119" s="161"/>
      <c r="I119" s="161"/>
      <c r="J119" s="161"/>
      <c r="K119" s="8"/>
      <c r="L119" s="8"/>
      <c r="M119" s="8"/>
      <c r="N119" s="8"/>
    </row>
    <row r="120" spans="1:16" x14ac:dyDescent="0.25">
      <c r="A120" s="210"/>
      <c r="B120" s="8"/>
      <c r="C120" s="216"/>
      <c r="D120" s="8"/>
      <c r="E120" s="8"/>
      <c r="F120" s="8"/>
      <c r="G120" s="8"/>
      <c r="H120" s="8"/>
      <c r="I120" s="8"/>
      <c r="J120" s="8"/>
      <c r="K120" s="8"/>
      <c r="L120" s="8"/>
      <c r="M120" s="8"/>
      <c r="N120" s="8"/>
    </row>
    <row r="121" spans="1:16" x14ac:dyDescent="0.25">
      <c r="A121" s="210"/>
      <c r="B121" s="8"/>
      <c r="C121" s="220" t="s">
        <v>1394</v>
      </c>
      <c r="D121" s="242" t="s">
        <v>1544</v>
      </c>
      <c r="E121" s="242"/>
      <c r="F121" s="242"/>
      <c r="G121" s="242"/>
      <c r="H121" s="242"/>
      <c r="I121" s="242"/>
      <c r="J121" s="242"/>
      <c r="K121" s="242"/>
      <c r="L121" s="242"/>
      <c r="M121" s="242"/>
      <c r="N121" s="8"/>
      <c r="O121" s="210" t="s">
        <v>1175</v>
      </c>
    </row>
    <row r="122" spans="1:16" ht="51" customHeight="1" x14ac:dyDescent="0.25">
      <c r="A122" s="210"/>
      <c r="B122" s="8"/>
      <c r="C122" s="216"/>
      <c r="D122" s="258" t="s">
        <v>1546</v>
      </c>
      <c r="E122" s="258"/>
      <c r="F122" s="258"/>
      <c r="G122" s="258"/>
      <c r="H122" s="258"/>
      <c r="I122" s="258"/>
      <c r="J122" s="258"/>
      <c r="K122" s="258"/>
      <c r="L122" s="258"/>
      <c r="M122" s="258"/>
      <c r="N122" s="8"/>
      <c r="O122" s="29" t="b">
        <f>OR(CNTR_No_NonCo2, CNTR_OwnData, CNTR_4Dtrajectory=1)</f>
        <v>0</v>
      </c>
    </row>
    <row r="123" spans="1:16" ht="42.75" customHeight="1" x14ac:dyDescent="0.25">
      <c r="A123" s="210"/>
      <c r="B123" s="8"/>
      <c r="C123" s="216"/>
      <c r="D123" s="309"/>
      <c r="E123" s="265"/>
      <c r="F123" s="265"/>
      <c r="G123" s="265"/>
      <c r="H123" s="265"/>
      <c r="I123" s="265"/>
      <c r="J123" s="265"/>
      <c r="K123" s="265"/>
      <c r="L123" s="265"/>
      <c r="M123" s="247"/>
      <c r="N123" s="8"/>
    </row>
    <row r="124" spans="1:16" x14ac:dyDescent="0.25">
      <c r="A124" s="210"/>
      <c r="B124" s="8"/>
      <c r="C124" s="216"/>
      <c r="D124" s="8"/>
      <c r="E124" s="8"/>
      <c r="F124" s="8"/>
      <c r="G124" s="8"/>
      <c r="H124" s="8"/>
      <c r="I124" s="8"/>
      <c r="J124" s="8"/>
      <c r="K124" s="8"/>
      <c r="L124" s="8"/>
      <c r="M124" s="8"/>
      <c r="N124" s="8"/>
    </row>
    <row r="125" spans="1:16" x14ac:dyDescent="0.25">
      <c r="A125" s="210"/>
      <c r="B125" s="8"/>
      <c r="C125" s="221" t="s">
        <v>1395</v>
      </c>
      <c r="D125" s="249" t="s">
        <v>1419</v>
      </c>
      <c r="E125" s="266"/>
      <c r="F125" s="266"/>
      <c r="G125" s="266"/>
      <c r="H125" s="266"/>
      <c r="I125" s="266"/>
      <c r="J125" s="266"/>
      <c r="K125" s="266"/>
      <c r="L125" s="266"/>
      <c r="M125" s="266"/>
      <c r="N125" s="8"/>
      <c r="O125" s="210" t="s">
        <v>1175</v>
      </c>
    </row>
    <row r="126" spans="1:16" s="214" customFormat="1" ht="4.95" customHeight="1" x14ac:dyDescent="0.25">
      <c r="A126" s="211"/>
      <c r="B126" s="8"/>
      <c r="C126" s="216"/>
      <c r="D126" s="161"/>
      <c r="E126" s="161"/>
      <c r="F126" s="161"/>
      <c r="G126" s="161"/>
      <c r="H126" s="161"/>
      <c r="I126" s="161"/>
      <c r="J126" s="161"/>
      <c r="K126" s="161"/>
      <c r="L126" s="161"/>
      <c r="M126" s="161"/>
      <c r="N126" s="8"/>
      <c r="O126" s="211"/>
      <c r="P126" s="232"/>
    </row>
    <row r="127" spans="1:16" ht="12.75" customHeight="1" x14ac:dyDescent="0.25">
      <c r="A127" s="210"/>
      <c r="B127" s="8"/>
      <c r="C127" s="222"/>
      <c r="D127" s="307" t="s">
        <v>1448</v>
      </c>
      <c r="E127" s="277"/>
      <c r="F127" s="277"/>
      <c r="G127" s="277"/>
      <c r="H127" s="277"/>
      <c r="I127" s="277"/>
      <c r="J127" s="277"/>
      <c r="K127" s="277"/>
      <c r="L127" s="277"/>
      <c r="M127" s="277"/>
      <c r="N127" s="8"/>
    </row>
    <row r="128" spans="1:16" ht="12.75" customHeight="1" x14ac:dyDescent="0.25">
      <c r="A128" s="210"/>
      <c r="B128" s="8"/>
      <c r="C128" s="8"/>
      <c r="D128" s="276" t="s">
        <v>1524</v>
      </c>
      <c r="E128" s="277"/>
      <c r="F128" s="277"/>
      <c r="G128" s="277"/>
      <c r="H128" s="277"/>
      <c r="I128" s="277"/>
      <c r="J128" s="277"/>
      <c r="K128" s="277"/>
      <c r="L128" s="277"/>
      <c r="M128" s="277"/>
      <c r="N128" s="8"/>
    </row>
    <row r="129" spans="1:15" ht="4.95" customHeight="1" x14ac:dyDescent="0.25">
      <c r="A129" s="210"/>
      <c r="B129" s="8"/>
      <c r="C129" s="216"/>
      <c r="D129" s="8"/>
      <c r="E129" s="8"/>
      <c r="F129" s="8"/>
      <c r="G129" s="8"/>
      <c r="H129" s="8"/>
      <c r="I129" s="8"/>
      <c r="J129" s="8"/>
      <c r="K129" s="8"/>
      <c r="L129" s="8"/>
      <c r="M129" s="8"/>
      <c r="N129" s="8"/>
    </row>
    <row r="130" spans="1:15" ht="38.25" customHeight="1" x14ac:dyDescent="0.25">
      <c r="A130" s="210"/>
      <c r="B130" s="8"/>
      <c r="C130" s="216"/>
      <c r="D130" s="274" t="s">
        <v>268</v>
      </c>
      <c r="E130" s="275"/>
      <c r="F130" s="304" t="s">
        <v>1322</v>
      </c>
      <c r="G130" s="304"/>
      <c r="H130" s="285" t="s">
        <v>1547</v>
      </c>
      <c r="I130" s="286"/>
      <c r="J130" s="286"/>
      <c r="K130" s="286"/>
      <c r="L130" s="286"/>
      <c r="M130" s="287"/>
      <c r="N130" s="8"/>
      <c r="O130" s="29" t="b">
        <f>OR(CNTR_No_NonCo2, CNTR_OwnData, CNTR_4Dtrajectory=2)</f>
        <v>0</v>
      </c>
    </row>
    <row r="131" spans="1:15" x14ac:dyDescent="0.25">
      <c r="A131" s="210"/>
      <c r="B131" s="8"/>
      <c r="C131" s="216"/>
      <c r="D131" s="259"/>
      <c r="E131" s="261"/>
      <c r="F131" s="301" t="s">
        <v>297</v>
      </c>
      <c r="G131" s="302"/>
      <c r="H131" s="259"/>
      <c r="I131" s="260"/>
      <c r="J131" s="265"/>
      <c r="K131" s="265"/>
      <c r="L131" s="265"/>
      <c r="M131" s="247"/>
      <c r="N131" s="8"/>
      <c r="O131" s="29" t="b">
        <f t="shared" ref="O131:O140" si="0">F131=INDEX(EUconst_NonCo2DataSource,3)</f>
        <v>0</v>
      </c>
    </row>
    <row r="132" spans="1:15" x14ac:dyDescent="0.25">
      <c r="A132" s="210"/>
      <c r="B132" s="8"/>
      <c r="C132" s="216"/>
      <c r="D132" s="259"/>
      <c r="E132" s="261"/>
      <c r="F132" s="301" t="s">
        <v>297</v>
      </c>
      <c r="G132" s="302"/>
      <c r="H132" s="259"/>
      <c r="I132" s="260"/>
      <c r="J132" s="265"/>
      <c r="K132" s="265"/>
      <c r="L132" s="265"/>
      <c r="M132" s="247"/>
      <c r="N132" s="8"/>
      <c r="O132" s="29" t="b">
        <f t="shared" si="0"/>
        <v>0</v>
      </c>
    </row>
    <row r="133" spans="1:15" x14ac:dyDescent="0.25">
      <c r="A133" s="210"/>
      <c r="B133" s="8"/>
      <c r="C133" s="216"/>
      <c r="D133" s="259"/>
      <c r="E133" s="261"/>
      <c r="F133" s="301" t="s">
        <v>297</v>
      </c>
      <c r="G133" s="302"/>
      <c r="H133" s="259"/>
      <c r="I133" s="260"/>
      <c r="J133" s="265"/>
      <c r="K133" s="265"/>
      <c r="L133" s="265"/>
      <c r="M133" s="247"/>
      <c r="N133" s="8"/>
      <c r="O133" s="29" t="b">
        <f t="shared" si="0"/>
        <v>0</v>
      </c>
    </row>
    <row r="134" spans="1:15" x14ac:dyDescent="0.25">
      <c r="A134" s="210"/>
      <c r="B134" s="8"/>
      <c r="C134" s="216"/>
      <c r="D134" s="259"/>
      <c r="E134" s="261"/>
      <c r="F134" s="301" t="s">
        <v>297</v>
      </c>
      <c r="G134" s="302"/>
      <c r="H134" s="259"/>
      <c r="I134" s="260"/>
      <c r="J134" s="265"/>
      <c r="K134" s="265"/>
      <c r="L134" s="265"/>
      <c r="M134" s="247"/>
      <c r="N134" s="8"/>
      <c r="O134" s="29" t="b">
        <f t="shared" si="0"/>
        <v>0</v>
      </c>
    </row>
    <row r="135" spans="1:15" x14ac:dyDescent="0.25">
      <c r="A135" s="210"/>
      <c r="B135" s="8"/>
      <c r="C135" s="216"/>
      <c r="D135" s="259"/>
      <c r="E135" s="261"/>
      <c r="F135" s="301" t="s">
        <v>297</v>
      </c>
      <c r="G135" s="302"/>
      <c r="H135" s="259"/>
      <c r="I135" s="260"/>
      <c r="J135" s="265"/>
      <c r="K135" s="265"/>
      <c r="L135" s="265"/>
      <c r="M135" s="247"/>
      <c r="N135" s="8"/>
      <c r="O135" s="29" t="b">
        <f t="shared" si="0"/>
        <v>0</v>
      </c>
    </row>
    <row r="136" spans="1:15" x14ac:dyDescent="0.25">
      <c r="A136" s="210"/>
      <c r="B136" s="8"/>
      <c r="C136" s="216"/>
      <c r="D136" s="259"/>
      <c r="E136" s="261"/>
      <c r="F136" s="301" t="s">
        <v>297</v>
      </c>
      <c r="G136" s="302"/>
      <c r="H136" s="259"/>
      <c r="I136" s="260"/>
      <c r="J136" s="265"/>
      <c r="K136" s="265"/>
      <c r="L136" s="265"/>
      <c r="M136" s="247"/>
      <c r="N136" s="8"/>
      <c r="O136" s="29" t="b">
        <f t="shared" si="0"/>
        <v>0</v>
      </c>
    </row>
    <row r="137" spans="1:15" x14ac:dyDescent="0.25">
      <c r="A137" s="210"/>
      <c r="B137" s="8"/>
      <c r="C137" s="216"/>
      <c r="D137" s="259"/>
      <c r="E137" s="261"/>
      <c r="F137" s="301" t="s">
        <v>297</v>
      </c>
      <c r="G137" s="302"/>
      <c r="H137" s="259"/>
      <c r="I137" s="260"/>
      <c r="J137" s="265"/>
      <c r="K137" s="265"/>
      <c r="L137" s="265"/>
      <c r="M137" s="247"/>
      <c r="N137" s="8"/>
      <c r="O137" s="29" t="b">
        <f t="shared" si="0"/>
        <v>0</v>
      </c>
    </row>
    <row r="138" spans="1:15" x14ac:dyDescent="0.25">
      <c r="A138" s="210"/>
      <c r="B138" s="8"/>
      <c r="C138" s="216"/>
      <c r="D138" s="259"/>
      <c r="E138" s="261"/>
      <c r="F138" s="301" t="s">
        <v>297</v>
      </c>
      <c r="G138" s="302"/>
      <c r="H138" s="259"/>
      <c r="I138" s="260"/>
      <c r="J138" s="265"/>
      <c r="K138" s="265"/>
      <c r="L138" s="265"/>
      <c r="M138" s="247"/>
      <c r="N138" s="8"/>
      <c r="O138" s="29" t="b">
        <f t="shared" si="0"/>
        <v>0</v>
      </c>
    </row>
    <row r="139" spans="1:15" x14ac:dyDescent="0.25">
      <c r="A139" s="210"/>
      <c r="B139" s="8"/>
      <c r="C139" s="216"/>
      <c r="D139" s="259"/>
      <c r="E139" s="261"/>
      <c r="F139" s="301" t="s">
        <v>297</v>
      </c>
      <c r="G139" s="302"/>
      <c r="H139" s="259"/>
      <c r="I139" s="260"/>
      <c r="J139" s="265"/>
      <c r="K139" s="265"/>
      <c r="L139" s="265"/>
      <c r="M139" s="247"/>
      <c r="N139" s="8"/>
      <c r="O139" s="29" t="b">
        <f t="shared" si="0"/>
        <v>0</v>
      </c>
    </row>
    <row r="140" spans="1:15" x14ac:dyDescent="0.25">
      <c r="A140" s="210"/>
      <c r="B140" s="8"/>
      <c r="C140" s="216"/>
      <c r="D140" s="259"/>
      <c r="E140" s="261"/>
      <c r="F140" s="301" t="s">
        <v>297</v>
      </c>
      <c r="G140" s="302"/>
      <c r="H140" s="259"/>
      <c r="I140" s="260"/>
      <c r="J140" s="265"/>
      <c r="K140" s="265"/>
      <c r="L140" s="265"/>
      <c r="M140" s="247"/>
      <c r="N140" s="8"/>
      <c r="O140" s="29" t="b">
        <f t="shared" si="0"/>
        <v>0</v>
      </c>
    </row>
    <row r="141" spans="1:15" ht="25.5" customHeight="1" x14ac:dyDescent="0.25">
      <c r="A141" s="210"/>
      <c r="B141" s="8"/>
      <c r="C141" s="216"/>
      <c r="D141" s="272" t="s">
        <v>886</v>
      </c>
      <c r="E141" s="273"/>
      <c r="F141" s="273"/>
      <c r="G141" s="273"/>
      <c r="H141" s="273"/>
      <c r="I141" s="273"/>
      <c r="J141" s="273"/>
      <c r="K141" s="273"/>
      <c r="L141" s="273"/>
      <c r="M141" s="273"/>
      <c r="N141" s="8"/>
    </row>
    <row r="142" spans="1:15" x14ac:dyDescent="0.25">
      <c r="A142" s="210"/>
      <c r="B142" s="8"/>
      <c r="C142" s="216"/>
      <c r="D142" s="8"/>
      <c r="E142" s="8"/>
      <c r="F142" s="8"/>
      <c r="G142" s="8"/>
      <c r="H142" s="8"/>
      <c r="I142" s="8"/>
      <c r="J142" s="8"/>
      <c r="K142" s="8"/>
      <c r="L142" s="8"/>
      <c r="M142" s="8"/>
      <c r="N142" s="8"/>
    </row>
    <row r="143" spans="1:15" ht="15.6" customHeight="1" x14ac:dyDescent="0.25">
      <c r="A143" s="210"/>
      <c r="B143" s="8"/>
      <c r="C143" s="223" t="s">
        <v>255</v>
      </c>
      <c r="D143" s="282" t="s">
        <v>1257</v>
      </c>
      <c r="E143" s="282"/>
      <c r="F143" s="282"/>
      <c r="G143" s="282"/>
      <c r="H143" s="282"/>
      <c r="I143" s="282"/>
      <c r="J143" s="282"/>
      <c r="K143" s="282"/>
      <c r="L143" s="282"/>
      <c r="M143" s="282"/>
      <c r="N143" s="8"/>
    </row>
    <row r="144" spans="1:15" x14ac:dyDescent="0.25">
      <c r="A144" s="210"/>
      <c r="B144" s="8"/>
      <c r="C144" s="216"/>
      <c r="D144" s="8"/>
      <c r="E144" s="8"/>
      <c r="F144" s="8"/>
      <c r="G144" s="8"/>
      <c r="H144" s="8"/>
      <c r="I144" s="8"/>
      <c r="J144" s="8"/>
      <c r="K144" s="8"/>
      <c r="L144" s="8"/>
      <c r="M144" s="8"/>
      <c r="N144" s="8"/>
      <c r="O144" s="210" t="s">
        <v>1175</v>
      </c>
    </row>
    <row r="145" spans="1:15" x14ac:dyDescent="0.25">
      <c r="A145" s="210"/>
      <c r="B145" s="8"/>
      <c r="C145" s="220" t="s">
        <v>288</v>
      </c>
      <c r="D145" s="242" t="s">
        <v>1324</v>
      </c>
      <c r="E145" s="242"/>
      <c r="F145" s="242"/>
      <c r="G145" s="242"/>
      <c r="H145" s="242"/>
      <c r="I145" s="242"/>
      <c r="J145" s="242"/>
      <c r="K145" s="242"/>
      <c r="L145" s="242"/>
      <c r="M145" s="242"/>
      <c r="N145" s="8"/>
      <c r="O145" s="29" t="b">
        <f>OR(CNTR_No_NonCo2, CNTR_OwnData)</f>
        <v>0</v>
      </c>
    </row>
    <row r="146" spans="1:15" ht="25.5" customHeight="1" x14ac:dyDescent="0.25">
      <c r="A146" s="210"/>
      <c r="B146" s="8"/>
      <c r="C146" s="216"/>
      <c r="D146" s="258" t="s">
        <v>1449</v>
      </c>
      <c r="E146" s="258"/>
      <c r="F146" s="258"/>
      <c r="G146" s="258"/>
      <c r="H146" s="258"/>
      <c r="I146" s="258"/>
      <c r="J146" s="258"/>
      <c r="K146" s="258"/>
      <c r="L146" s="258"/>
      <c r="M146" s="258"/>
      <c r="N146" s="8"/>
      <c r="O146" s="210" t="s">
        <v>1418</v>
      </c>
    </row>
    <row r="147" spans="1:15" x14ac:dyDescent="0.25">
      <c r="A147" s="210"/>
      <c r="B147" s="8"/>
      <c r="C147" s="25"/>
      <c r="D147" s="279" t="s">
        <v>297</v>
      </c>
      <c r="E147" s="283"/>
      <c r="F147" s="205"/>
      <c r="G147" s="205"/>
      <c r="H147" s="161"/>
      <c r="I147" s="161"/>
      <c r="J147" s="161"/>
      <c r="K147" s="8"/>
      <c r="L147" s="8"/>
      <c r="M147" s="8"/>
      <c r="N147" s="8"/>
      <c r="O147" s="29">
        <f>IF(D147=INDEX(YesNo,3),1,IF(D147=INDEX(YesNo,2),2,0))</f>
        <v>0</v>
      </c>
    </row>
    <row r="148" spans="1:15" x14ac:dyDescent="0.25">
      <c r="A148" s="210"/>
      <c r="B148" s="8"/>
      <c r="C148" s="216"/>
      <c r="D148" s="8"/>
      <c r="E148" s="8"/>
      <c r="F148" s="8"/>
      <c r="G148" s="8"/>
      <c r="H148" s="8"/>
      <c r="I148" s="8"/>
      <c r="J148" s="8"/>
      <c r="K148" s="8"/>
      <c r="L148" s="8"/>
      <c r="M148" s="8"/>
      <c r="N148" s="8"/>
      <c r="O148" s="212" t="s">
        <v>1436</v>
      </c>
    </row>
    <row r="149" spans="1:15" ht="15" customHeight="1" x14ac:dyDescent="0.25">
      <c r="A149" s="210"/>
      <c r="B149" s="8"/>
      <c r="C149" s="216"/>
      <c r="D149" s="252" t="s">
        <v>1326</v>
      </c>
      <c r="E149" s="252"/>
      <c r="F149" s="252"/>
      <c r="G149" s="252"/>
      <c r="H149" s="252"/>
      <c r="I149" s="252"/>
      <c r="J149" s="252"/>
      <c r="K149" s="252"/>
      <c r="L149" s="252"/>
      <c r="M149" s="252"/>
      <c r="N149" s="8"/>
      <c r="O149" s="29" t="b">
        <f>CNTR_Weatherdata=2</f>
        <v>0</v>
      </c>
    </row>
    <row r="150" spans="1:15" x14ac:dyDescent="0.25">
      <c r="A150" s="210"/>
      <c r="B150" s="8"/>
      <c r="C150" s="216"/>
      <c r="D150" s="8"/>
      <c r="E150" s="8"/>
      <c r="F150" s="8"/>
      <c r="G150" s="8"/>
      <c r="H150" s="8"/>
      <c r="I150" s="8"/>
      <c r="J150" s="8"/>
      <c r="K150" s="8"/>
      <c r="L150" s="8"/>
      <c r="M150" s="8"/>
      <c r="N150" s="8"/>
    </row>
    <row r="151" spans="1:15" x14ac:dyDescent="0.25">
      <c r="A151" s="210"/>
      <c r="B151" s="8"/>
      <c r="C151" s="220" t="s">
        <v>1393</v>
      </c>
      <c r="D151" s="242" t="s">
        <v>1329</v>
      </c>
      <c r="E151" s="242"/>
      <c r="F151" s="242"/>
      <c r="G151" s="242"/>
      <c r="H151" s="242"/>
      <c r="I151" s="242"/>
      <c r="J151" s="242"/>
      <c r="K151" s="242"/>
      <c r="L151" s="242"/>
      <c r="M151" s="242"/>
      <c r="N151" s="8"/>
      <c r="O151" s="210" t="s">
        <v>1175</v>
      </c>
    </row>
    <row r="152" spans="1:15" ht="65.099999999999994" customHeight="1" x14ac:dyDescent="0.25">
      <c r="A152" s="210"/>
      <c r="B152" s="8"/>
      <c r="C152" s="216"/>
      <c r="D152" s="258" t="s">
        <v>1548</v>
      </c>
      <c r="E152" s="258"/>
      <c r="F152" s="258"/>
      <c r="G152" s="258"/>
      <c r="H152" s="258"/>
      <c r="I152" s="258"/>
      <c r="J152" s="258"/>
      <c r="K152" s="258"/>
      <c r="L152" s="258"/>
      <c r="M152" s="258"/>
      <c r="N152" s="8"/>
      <c r="O152" s="29" t="b">
        <f>OR(CNTR_No_NonCo2, CNTR_OwnData, CNTR_Weatherdata=1)</f>
        <v>0</v>
      </c>
    </row>
    <row r="153" spans="1:15" ht="12.75" customHeight="1" x14ac:dyDescent="0.25">
      <c r="A153" s="210"/>
      <c r="B153" s="8"/>
      <c r="C153" s="25"/>
      <c r="D153" s="279" t="s">
        <v>297</v>
      </c>
      <c r="E153" s="283"/>
      <c r="F153" s="8"/>
      <c r="G153" s="8"/>
      <c r="H153" s="161"/>
      <c r="I153" s="161"/>
      <c r="J153" s="161"/>
      <c r="K153" s="8"/>
      <c r="L153" s="8"/>
      <c r="M153" s="8"/>
      <c r="N153" s="8"/>
      <c r="O153" s="29" t="b">
        <f>OR(CNTR_No_NonCo2, CNTR_OwnData, CNTR_Weatherdata=1)</f>
        <v>0</v>
      </c>
    </row>
    <row r="154" spans="1:15" x14ac:dyDescent="0.25">
      <c r="A154" s="210"/>
      <c r="B154" s="8"/>
      <c r="C154" s="216"/>
      <c r="D154" s="8"/>
      <c r="E154" s="8"/>
      <c r="F154" s="8"/>
      <c r="G154" s="8"/>
      <c r="H154" s="8"/>
      <c r="I154" s="8"/>
      <c r="J154" s="8"/>
      <c r="K154" s="8"/>
      <c r="L154" s="8"/>
      <c r="M154" s="8"/>
      <c r="N154" s="8"/>
    </row>
    <row r="155" spans="1:15" x14ac:dyDescent="0.25">
      <c r="A155" s="210"/>
      <c r="B155" s="8"/>
      <c r="C155" s="220" t="s">
        <v>1394</v>
      </c>
      <c r="D155" s="242" t="s">
        <v>1549</v>
      </c>
      <c r="E155" s="242"/>
      <c r="F155" s="242"/>
      <c r="G155" s="242"/>
      <c r="H155" s="242"/>
      <c r="I155" s="242"/>
      <c r="J155" s="242"/>
      <c r="K155" s="242"/>
      <c r="L155" s="242"/>
      <c r="M155" s="242"/>
      <c r="N155" s="8"/>
    </row>
    <row r="156" spans="1:15" ht="12.75" customHeight="1" x14ac:dyDescent="0.25">
      <c r="A156" s="210"/>
      <c r="B156" s="8"/>
      <c r="C156" s="216"/>
      <c r="D156" s="258" t="s">
        <v>1454</v>
      </c>
      <c r="E156" s="258"/>
      <c r="F156" s="258"/>
      <c r="G156" s="258"/>
      <c r="H156" s="258"/>
      <c r="I156" s="258"/>
      <c r="J156" s="258"/>
      <c r="K156" s="258"/>
      <c r="L156" s="258"/>
      <c r="M156" s="258"/>
      <c r="N156" s="8"/>
      <c r="O156" s="210" t="s">
        <v>1426</v>
      </c>
    </row>
    <row r="157" spans="1:15" x14ac:dyDescent="0.25">
      <c r="A157" s="210"/>
      <c r="B157" s="8"/>
      <c r="C157" s="25"/>
      <c r="D157" s="279" t="s">
        <v>1365</v>
      </c>
      <c r="E157" s="283"/>
      <c r="F157" s="8"/>
      <c r="G157" s="8"/>
      <c r="H157" s="161"/>
      <c r="I157" s="161"/>
      <c r="J157" s="161"/>
      <c r="K157" s="8"/>
      <c r="L157" s="8"/>
      <c r="M157" s="8"/>
      <c r="N157" s="8"/>
      <c r="O157" s="29">
        <f>IF(D157=INDEX(EUconst_NonCo2WeatherSource,3),1,0)</f>
        <v>0</v>
      </c>
    </row>
    <row r="158" spans="1:15" x14ac:dyDescent="0.25">
      <c r="A158" s="210"/>
      <c r="B158" s="8"/>
      <c r="C158" s="216"/>
      <c r="D158" s="8"/>
      <c r="E158" s="8"/>
      <c r="F158" s="8"/>
      <c r="G158" s="8"/>
      <c r="H158" s="8"/>
      <c r="I158" s="8"/>
      <c r="J158" s="8"/>
      <c r="K158" s="8"/>
      <c r="L158" s="8"/>
      <c r="M158" s="8"/>
      <c r="N158" s="8"/>
    </row>
    <row r="159" spans="1:15" x14ac:dyDescent="0.25">
      <c r="A159" s="210"/>
      <c r="B159" s="8"/>
      <c r="C159" s="220" t="s">
        <v>1395</v>
      </c>
      <c r="D159" s="242" t="s">
        <v>1328</v>
      </c>
      <c r="E159" s="242"/>
      <c r="F159" s="242"/>
      <c r="G159" s="242"/>
      <c r="H159" s="242"/>
      <c r="I159" s="242"/>
      <c r="J159" s="242"/>
      <c r="K159" s="242"/>
      <c r="L159" s="242"/>
      <c r="M159" s="242"/>
      <c r="N159" s="8"/>
      <c r="O159" s="210" t="s">
        <v>1175</v>
      </c>
    </row>
    <row r="160" spans="1:15" ht="25.5" customHeight="1" x14ac:dyDescent="0.25">
      <c r="A160" s="210"/>
      <c r="B160" s="8"/>
      <c r="C160" s="216"/>
      <c r="D160" s="258" t="s">
        <v>1550</v>
      </c>
      <c r="E160" s="258"/>
      <c r="F160" s="258"/>
      <c r="G160" s="258"/>
      <c r="H160" s="258"/>
      <c r="I160" s="258"/>
      <c r="J160" s="258"/>
      <c r="K160" s="258"/>
      <c r="L160" s="258"/>
      <c r="M160" s="258"/>
      <c r="N160" s="8"/>
      <c r="O160" s="29" t="b">
        <f>IF(OR(CNTR_No_NonCo2, CNTR_OwnData, CNTR_Weatherdata=1, CNTR_Weathersource=1),TRUE,FALSE)</f>
        <v>0</v>
      </c>
    </row>
    <row r="161" spans="1:15" ht="42.75" customHeight="1" x14ac:dyDescent="0.25">
      <c r="A161" s="210"/>
      <c r="B161" s="8"/>
      <c r="C161" s="216"/>
      <c r="D161" s="251"/>
      <c r="E161" s="265"/>
      <c r="F161" s="265"/>
      <c r="G161" s="265"/>
      <c r="H161" s="265"/>
      <c r="I161" s="265"/>
      <c r="J161" s="265"/>
      <c r="K161" s="265"/>
      <c r="L161" s="265"/>
      <c r="M161" s="247"/>
      <c r="N161" s="8"/>
    </row>
    <row r="162" spans="1:15" x14ac:dyDescent="0.25">
      <c r="A162" s="210"/>
      <c r="B162" s="8"/>
      <c r="C162" s="216"/>
      <c r="D162" s="8"/>
      <c r="E162" s="8"/>
      <c r="F162" s="8"/>
      <c r="G162" s="8"/>
      <c r="H162" s="8"/>
      <c r="I162" s="8"/>
      <c r="J162" s="8"/>
      <c r="K162" s="8"/>
      <c r="L162" s="8"/>
      <c r="M162" s="8"/>
      <c r="N162" s="8"/>
    </row>
    <row r="163" spans="1:15" x14ac:dyDescent="0.25">
      <c r="A163" s="210"/>
      <c r="B163" s="8"/>
      <c r="C163" s="221" t="s">
        <v>1396</v>
      </c>
      <c r="D163" s="249" t="s">
        <v>1420</v>
      </c>
      <c r="E163" s="266"/>
      <c r="F163" s="266"/>
      <c r="G163" s="266"/>
      <c r="H163" s="266"/>
      <c r="I163" s="266"/>
      <c r="J163" s="266"/>
      <c r="K163" s="266"/>
      <c r="L163" s="266"/>
      <c r="M163" s="266"/>
      <c r="N163" s="8"/>
    </row>
    <row r="164" spans="1:15" ht="4.95" customHeight="1" x14ac:dyDescent="0.25">
      <c r="A164" s="210"/>
      <c r="B164" s="8"/>
      <c r="C164" s="216"/>
      <c r="D164" s="161"/>
      <c r="E164" s="161"/>
      <c r="F164" s="161"/>
      <c r="G164" s="161"/>
      <c r="H164" s="161"/>
      <c r="I164" s="161"/>
      <c r="J164" s="161"/>
      <c r="K164" s="161"/>
      <c r="L164" s="161"/>
      <c r="M164" s="161"/>
      <c r="N164" s="8"/>
    </row>
    <row r="165" spans="1:15" ht="12.6" customHeight="1" x14ac:dyDescent="0.25">
      <c r="A165" s="210"/>
      <c r="B165" s="8"/>
      <c r="C165" s="222"/>
      <c r="D165" s="272" t="s">
        <v>1455</v>
      </c>
      <c r="E165" s="273"/>
      <c r="F165" s="273"/>
      <c r="G165" s="273"/>
      <c r="H165" s="273"/>
      <c r="I165" s="273"/>
      <c r="J165" s="273"/>
      <c r="K165" s="273"/>
      <c r="L165" s="273"/>
      <c r="M165" s="273"/>
      <c r="N165" s="8"/>
      <c r="O165" s="210" t="s">
        <v>1175</v>
      </c>
    </row>
    <row r="166" spans="1:15" ht="12.75" customHeight="1" x14ac:dyDescent="0.25">
      <c r="A166" s="210"/>
      <c r="B166" s="8"/>
      <c r="C166" s="8"/>
      <c r="D166" s="276" t="s">
        <v>1525</v>
      </c>
      <c r="E166" s="277"/>
      <c r="F166" s="277"/>
      <c r="G166" s="277"/>
      <c r="H166" s="277"/>
      <c r="I166" s="277"/>
      <c r="J166" s="277"/>
      <c r="K166" s="277"/>
      <c r="L166" s="277"/>
      <c r="M166" s="277"/>
      <c r="N166" s="8"/>
    </row>
    <row r="167" spans="1:15" ht="4.95" customHeight="1" x14ac:dyDescent="0.25">
      <c r="A167" s="210"/>
      <c r="B167" s="8"/>
      <c r="C167" s="216"/>
      <c r="D167" s="8"/>
      <c r="E167" s="8"/>
      <c r="F167" s="8"/>
      <c r="G167" s="8"/>
      <c r="H167" s="8"/>
      <c r="I167" s="8"/>
      <c r="J167" s="8"/>
      <c r="K167" s="8"/>
      <c r="L167" s="8"/>
      <c r="M167" s="8"/>
      <c r="N167" s="8"/>
    </row>
    <row r="168" spans="1:15" ht="38.25" customHeight="1" x14ac:dyDescent="0.25">
      <c r="A168" s="210"/>
      <c r="B168" s="8"/>
      <c r="C168" s="216"/>
      <c r="D168" s="274" t="s">
        <v>268</v>
      </c>
      <c r="E168" s="275"/>
      <c r="F168" s="304" t="s">
        <v>1331</v>
      </c>
      <c r="G168" s="304"/>
      <c r="H168" s="304" t="s">
        <v>1330</v>
      </c>
      <c r="I168" s="304"/>
      <c r="J168" s="285" t="s">
        <v>1261</v>
      </c>
      <c r="K168" s="305"/>
      <c r="L168" s="305"/>
      <c r="M168" s="306"/>
      <c r="N168" s="8"/>
      <c r="O168" s="29" t="b">
        <f>OR(CNTR_No_NonCo2, CNTR_OwnData, CNTR_Weatherdata=2)</f>
        <v>0</v>
      </c>
    </row>
    <row r="169" spans="1:15" x14ac:dyDescent="0.25">
      <c r="A169" s="210"/>
      <c r="B169" s="8"/>
      <c r="C169" s="216"/>
      <c r="D169" s="259"/>
      <c r="E169" s="261"/>
      <c r="F169" s="301" t="s">
        <v>297</v>
      </c>
      <c r="G169" s="302"/>
      <c r="H169" s="301" t="s">
        <v>297</v>
      </c>
      <c r="I169" s="302"/>
      <c r="J169" s="259"/>
      <c r="K169" s="260"/>
      <c r="L169" s="260"/>
      <c r="M169" s="261"/>
      <c r="N169" s="8"/>
      <c r="O169" s="210" t="b">
        <f t="shared" ref="O169:O178" si="1">H169=INDEX(EUconst_NonCo2WeatherSource,3)</f>
        <v>0</v>
      </c>
    </row>
    <row r="170" spans="1:15" x14ac:dyDescent="0.25">
      <c r="A170" s="210"/>
      <c r="B170" s="8"/>
      <c r="C170" s="216"/>
      <c r="D170" s="259"/>
      <c r="E170" s="261"/>
      <c r="F170" s="301" t="s">
        <v>297</v>
      </c>
      <c r="G170" s="302"/>
      <c r="H170" s="301" t="s">
        <v>297</v>
      </c>
      <c r="I170" s="302"/>
      <c r="J170" s="259"/>
      <c r="K170" s="260"/>
      <c r="L170" s="260"/>
      <c r="M170" s="261"/>
      <c r="N170" s="8"/>
      <c r="O170" s="210" t="b">
        <f t="shared" si="1"/>
        <v>0</v>
      </c>
    </row>
    <row r="171" spans="1:15" x14ac:dyDescent="0.25">
      <c r="A171" s="210"/>
      <c r="B171" s="8"/>
      <c r="C171" s="216"/>
      <c r="D171" s="259"/>
      <c r="E171" s="261"/>
      <c r="F171" s="301" t="s">
        <v>297</v>
      </c>
      <c r="G171" s="302"/>
      <c r="H171" s="301" t="s">
        <v>297</v>
      </c>
      <c r="I171" s="302"/>
      <c r="J171" s="259"/>
      <c r="K171" s="260"/>
      <c r="L171" s="260"/>
      <c r="M171" s="261"/>
      <c r="N171" s="8"/>
      <c r="O171" s="210" t="b">
        <f t="shared" si="1"/>
        <v>0</v>
      </c>
    </row>
    <row r="172" spans="1:15" x14ac:dyDescent="0.25">
      <c r="A172" s="210"/>
      <c r="B172" s="8"/>
      <c r="C172" s="216"/>
      <c r="D172" s="259"/>
      <c r="E172" s="261"/>
      <c r="F172" s="301" t="s">
        <v>297</v>
      </c>
      <c r="G172" s="302"/>
      <c r="H172" s="301" t="s">
        <v>297</v>
      </c>
      <c r="I172" s="302"/>
      <c r="J172" s="259"/>
      <c r="K172" s="260"/>
      <c r="L172" s="260"/>
      <c r="M172" s="261"/>
      <c r="N172" s="8"/>
      <c r="O172" s="210" t="b">
        <f t="shared" si="1"/>
        <v>0</v>
      </c>
    </row>
    <row r="173" spans="1:15" x14ac:dyDescent="0.25">
      <c r="A173" s="210"/>
      <c r="B173" s="8"/>
      <c r="C173" s="216"/>
      <c r="D173" s="259"/>
      <c r="E173" s="261"/>
      <c r="F173" s="301" t="s">
        <v>297</v>
      </c>
      <c r="G173" s="302"/>
      <c r="H173" s="301" t="s">
        <v>297</v>
      </c>
      <c r="I173" s="302"/>
      <c r="J173" s="259"/>
      <c r="K173" s="260"/>
      <c r="L173" s="260"/>
      <c r="M173" s="261"/>
      <c r="N173" s="8"/>
      <c r="O173" s="210" t="b">
        <f t="shared" si="1"/>
        <v>0</v>
      </c>
    </row>
    <row r="174" spans="1:15" x14ac:dyDescent="0.25">
      <c r="A174" s="210"/>
      <c r="B174" s="8"/>
      <c r="C174" s="216"/>
      <c r="D174" s="259"/>
      <c r="E174" s="261"/>
      <c r="F174" s="301" t="s">
        <v>297</v>
      </c>
      <c r="G174" s="302"/>
      <c r="H174" s="301" t="s">
        <v>297</v>
      </c>
      <c r="I174" s="302"/>
      <c r="J174" s="259"/>
      <c r="K174" s="260"/>
      <c r="L174" s="260"/>
      <c r="M174" s="261"/>
      <c r="N174" s="8"/>
      <c r="O174" s="210" t="b">
        <f t="shared" si="1"/>
        <v>0</v>
      </c>
    </row>
    <row r="175" spans="1:15" x14ac:dyDescent="0.25">
      <c r="A175" s="210"/>
      <c r="B175" s="8"/>
      <c r="C175" s="216"/>
      <c r="D175" s="259"/>
      <c r="E175" s="261"/>
      <c r="F175" s="301" t="s">
        <v>297</v>
      </c>
      <c r="G175" s="302"/>
      <c r="H175" s="301" t="s">
        <v>297</v>
      </c>
      <c r="I175" s="302"/>
      <c r="J175" s="259"/>
      <c r="K175" s="260"/>
      <c r="L175" s="260"/>
      <c r="M175" s="261"/>
      <c r="N175" s="8"/>
      <c r="O175" s="210" t="b">
        <f t="shared" si="1"/>
        <v>0</v>
      </c>
    </row>
    <row r="176" spans="1:15" x14ac:dyDescent="0.25">
      <c r="A176" s="210"/>
      <c r="B176" s="8"/>
      <c r="C176" s="216"/>
      <c r="D176" s="259"/>
      <c r="E176" s="261"/>
      <c r="F176" s="301" t="s">
        <v>297</v>
      </c>
      <c r="G176" s="302"/>
      <c r="H176" s="301" t="s">
        <v>297</v>
      </c>
      <c r="I176" s="302"/>
      <c r="J176" s="259"/>
      <c r="K176" s="260"/>
      <c r="L176" s="260"/>
      <c r="M176" s="261"/>
      <c r="N176" s="8"/>
      <c r="O176" s="210" t="b">
        <f t="shared" si="1"/>
        <v>0</v>
      </c>
    </row>
    <row r="177" spans="1:15" x14ac:dyDescent="0.25">
      <c r="A177" s="210"/>
      <c r="B177" s="8"/>
      <c r="C177" s="216"/>
      <c r="D177" s="259"/>
      <c r="E177" s="261"/>
      <c r="F177" s="301" t="s">
        <v>297</v>
      </c>
      <c r="G177" s="302"/>
      <c r="H177" s="301" t="s">
        <v>297</v>
      </c>
      <c r="I177" s="302"/>
      <c r="J177" s="259"/>
      <c r="K177" s="260"/>
      <c r="L177" s="260"/>
      <c r="M177" s="261"/>
      <c r="N177" s="8"/>
      <c r="O177" s="210" t="b">
        <f t="shared" si="1"/>
        <v>0</v>
      </c>
    </row>
    <row r="178" spans="1:15" x14ac:dyDescent="0.25">
      <c r="A178" s="210"/>
      <c r="B178" s="8"/>
      <c r="C178" s="216"/>
      <c r="D178" s="259"/>
      <c r="E178" s="261"/>
      <c r="F178" s="301" t="s">
        <v>297</v>
      </c>
      <c r="G178" s="302"/>
      <c r="H178" s="301" t="s">
        <v>297</v>
      </c>
      <c r="I178" s="302"/>
      <c r="J178" s="259"/>
      <c r="K178" s="260"/>
      <c r="L178" s="260"/>
      <c r="M178" s="261"/>
      <c r="N178" s="8"/>
      <c r="O178" s="210" t="b">
        <f t="shared" si="1"/>
        <v>0</v>
      </c>
    </row>
    <row r="179" spans="1:15" ht="25.5" customHeight="1" x14ac:dyDescent="0.25">
      <c r="A179" s="210"/>
      <c r="B179" s="8"/>
      <c r="C179" s="216"/>
      <c r="D179" s="272" t="s">
        <v>886</v>
      </c>
      <c r="E179" s="273"/>
      <c r="F179" s="273"/>
      <c r="G179" s="273"/>
      <c r="H179" s="273"/>
      <c r="I179" s="273"/>
      <c r="J179" s="273"/>
      <c r="K179" s="273"/>
      <c r="L179" s="273"/>
      <c r="M179" s="273"/>
      <c r="N179" s="8"/>
    </row>
    <row r="180" spans="1:15" x14ac:dyDescent="0.25">
      <c r="A180" s="210"/>
      <c r="B180" s="8"/>
      <c r="C180" s="216"/>
      <c r="D180" s="8"/>
      <c r="E180" s="8"/>
      <c r="F180" s="8"/>
      <c r="G180" s="8"/>
      <c r="H180" s="8"/>
      <c r="I180" s="8"/>
      <c r="J180" s="8"/>
      <c r="K180" s="8"/>
      <c r="L180" s="8"/>
      <c r="M180" s="8"/>
      <c r="N180" s="8"/>
    </row>
    <row r="181" spans="1:15" ht="15.75" customHeight="1" x14ac:dyDescent="0.25">
      <c r="A181" s="210"/>
      <c r="B181" s="8"/>
      <c r="C181" s="223" t="s">
        <v>1446</v>
      </c>
      <c r="D181" s="282" t="s">
        <v>1452</v>
      </c>
      <c r="E181" s="282"/>
      <c r="F181" s="282"/>
      <c r="G181" s="282"/>
      <c r="H181" s="282"/>
      <c r="I181" s="282"/>
      <c r="J181" s="282"/>
      <c r="K181" s="282"/>
      <c r="L181" s="282"/>
      <c r="M181" s="282"/>
      <c r="N181" s="8"/>
    </row>
    <row r="182" spans="1:15" ht="4.95" customHeight="1" x14ac:dyDescent="0.25">
      <c r="A182" s="210"/>
      <c r="B182" s="8"/>
      <c r="C182" s="216"/>
      <c r="D182" s="8"/>
      <c r="E182" s="8"/>
      <c r="F182" s="8"/>
      <c r="G182" s="8"/>
      <c r="H182" s="8"/>
      <c r="I182" s="8"/>
      <c r="J182" s="8"/>
      <c r="K182" s="8"/>
      <c r="L182" s="8"/>
      <c r="M182" s="8"/>
      <c r="N182" s="8"/>
    </row>
    <row r="183" spans="1:15" ht="25.5" customHeight="1" x14ac:dyDescent="0.25">
      <c r="A183" s="210"/>
      <c r="B183" s="8"/>
      <c r="C183" s="216"/>
      <c r="D183" s="291" t="s">
        <v>1456</v>
      </c>
      <c r="E183" s="257"/>
      <c r="F183" s="257"/>
      <c r="G183" s="257"/>
      <c r="H183" s="257"/>
      <c r="I183" s="257"/>
      <c r="J183" s="257"/>
      <c r="K183" s="257"/>
      <c r="L183" s="257"/>
      <c r="M183" s="257"/>
      <c r="N183" s="8"/>
    </row>
    <row r="184" spans="1:15" ht="4.95" customHeight="1" x14ac:dyDescent="0.25">
      <c r="A184" s="210"/>
      <c r="B184" s="8"/>
      <c r="C184" s="216"/>
      <c r="D184" s="208"/>
      <c r="E184" s="207"/>
      <c r="F184" s="207"/>
      <c r="G184" s="207"/>
      <c r="H184" s="207"/>
      <c r="I184" s="207"/>
      <c r="J184" s="207"/>
      <c r="K184" s="207"/>
      <c r="L184" s="207"/>
      <c r="M184" s="207"/>
      <c r="N184" s="8"/>
    </row>
    <row r="185" spans="1:15" ht="12.75" customHeight="1" x14ac:dyDescent="0.25">
      <c r="A185" s="210"/>
      <c r="B185" s="8"/>
      <c r="C185" s="220" t="s">
        <v>288</v>
      </c>
      <c r="D185" s="242" t="s">
        <v>1332</v>
      </c>
      <c r="E185" s="242"/>
      <c r="F185" s="242"/>
      <c r="G185" s="242"/>
      <c r="H185" s="242"/>
      <c r="I185" s="242"/>
      <c r="J185" s="242"/>
      <c r="K185" s="242"/>
      <c r="L185" s="242"/>
      <c r="M185" s="242"/>
      <c r="N185" s="8"/>
    </row>
    <row r="186" spans="1:15" ht="12.75" customHeight="1" x14ac:dyDescent="0.25">
      <c r="A186" s="210"/>
      <c r="B186" s="8"/>
      <c r="C186" s="216"/>
      <c r="D186" s="258" t="s">
        <v>1265</v>
      </c>
      <c r="E186" s="258"/>
      <c r="F186" s="258"/>
      <c r="G186" s="258"/>
      <c r="H186" s="258"/>
      <c r="I186" s="258"/>
      <c r="J186" s="258"/>
      <c r="K186" s="258"/>
      <c r="L186" s="258"/>
      <c r="M186" s="258"/>
      <c r="N186" s="8"/>
      <c r="O186" s="210" t="s">
        <v>1175</v>
      </c>
    </row>
    <row r="187" spans="1:15" ht="42.75" customHeight="1" x14ac:dyDescent="0.25">
      <c r="A187" s="210"/>
      <c r="B187" s="8"/>
      <c r="C187" s="216"/>
      <c r="D187" s="251"/>
      <c r="E187" s="265"/>
      <c r="F187" s="265"/>
      <c r="G187" s="265"/>
      <c r="H187" s="265"/>
      <c r="I187" s="265"/>
      <c r="J187" s="265"/>
      <c r="K187" s="265"/>
      <c r="L187" s="265"/>
      <c r="M187" s="247"/>
      <c r="N187" s="8"/>
      <c r="O187" s="29" t="b">
        <f>OR(CNTR_No_NonCo2, CNTR_OwnData)</f>
        <v>0</v>
      </c>
    </row>
    <row r="188" spans="1:15" x14ac:dyDescent="0.25">
      <c r="A188" s="210"/>
      <c r="B188" s="8"/>
      <c r="C188" s="216"/>
      <c r="D188" s="8"/>
      <c r="E188" s="8"/>
      <c r="F188" s="8"/>
      <c r="G188" s="8"/>
      <c r="H188" s="8"/>
      <c r="I188" s="8"/>
      <c r="J188" s="8"/>
      <c r="K188" s="8"/>
      <c r="L188" s="8"/>
      <c r="M188" s="8"/>
      <c r="N188" s="8"/>
      <c r="O188" s="29" t="b">
        <f>OR(CNTR_No_NonCo2, CNTR_OwnData)</f>
        <v>0</v>
      </c>
    </row>
    <row r="189" spans="1:15" x14ac:dyDescent="0.25">
      <c r="A189" s="210"/>
      <c r="B189" s="8"/>
      <c r="C189" s="220" t="s">
        <v>1393</v>
      </c>
      <c r="D189" s="242" t="s">
        <v>1333</v>
      </c>
      <c r="E189" s="242"/>
      <c r="F189" s="242"/>
      <c r="G189" s="242"/>
      <c r="H189" s="242"/>
      <c r="I189" s="242"/>
      <c r="J189" s="242"/>
      <c r="K189" s="242"/>
      <c r="L189" s="242"/>
      <c r="M189" s="242"/>
      <c r="N189" s="8"/>
    </row>
    <row r="190" spans="1:15" ht="25.5" customHeight="1" x14ac:dyDescent="0.25">
      <c r="A190" s="210"/>
      <c r="B190" s="8"/>
      <c r="C190" s="216"/>
      <c r="D190" s="258" t="s">
        <v>1450</v>
      </c>
      <c r="E190" s="258"/>
      <c r="F190" s="258"/>
      <c r="G190" s="258"/>
      <c r="H190" s="258"/>
      <c r="I190" s="258"/>
      <c r="J190" s="258"/>
      <c r="K190" s="258"/>
      <c r="L190" s="258"/>
      <c r="M190" s="258"/>
      <c r="N190" s="8"/>
      <c r="O190" s="210" t="s">
        <v>1427</v>
      </c>
    </row>
    <row r="191" spans="1:15" x14ac:dyDescent="0.25">
      <c r="A191" s="210"/>
      <c r="B191" s="8"/>
      <c r="C191" s="25"/>
      <c r="D191" s="279" t="s">
        <v>297</v>
      </c>
      <c r="E191" s="283"/>
      <c r="F191" s="205"/>
      <c r="G191" s="205"/>
      <c r="H191" s="161"/>
      <c r="I191" s="161"/>
      <c r="J191" s="161"/>
      <c r="K191" s="8"/>
      <c r="L191" s="8"/>
      <c r="M191" s="8"/>
      <c r="N191" s="8"/>
      <c r="O191" s="29">
        <f>IF(D191=INDEX(YesNo,3),1,IF(D191=INDEX(YesNo,2),2,0))</f>
        <v>0</v>
      </c>
    </row>
    <row r="192" spans="1:15" x14ac:dyDescent="0.25">
      <c r="A192" s="210"/>
      <c r="B192" s="8"/>
      <c r="C192" s="216"/>
      <c r="D192" s="8"/>
      <c r="E192" s="8"/>
      <c r="F192" s="8"/>
      <c r="G192" s="8"/>
      <c r="H192" s="8"/>
      <c r="I192" s="8"/>
      <c r="J192" s="8"/>
      <c r="K192" s="8"/>
      <c r="L192" s="8"/>
      <c r="M192" s="8"/>
      <c r="N192" s="8"/>
      <c r="O192" s="212" t="s">
        <v>1435</v>
      </c>
    </row>
    <row r="193" spans="1:15" ht="12.75" customHeight="1" x14ac:dyDescent="0.25">
      <c r="A193" s="210"/>
      <c r="B193" s="8"/>
      <c r="C193" s="216"/>
      <c r="D193" s="252" t="s">
        <v>1451</v>
      </c>
      <c r="E193" s="252"/>
      <c r="F193" s="252"/>
      <c r="G193" s="252"/>
      <c r="H193" s="252"/>
      <c r="I193" s="252"/>
      <c r="J193" s="252"/>
      <c r="K193" s="252"/>
      <c r="L193" s="252"/>
      <c r="M193" s="252"/>
      <c r="N193" s="8"/>
      <c r="O193" s="29" t="b">
        <f>CNTR_Enginetype=2</f>
        <v>0</v>
      </c>
    </row>
    <row r="194" spans="1:15" x14ac:dyDescent="0.25">
      <c r="A194" s="210"/>
      <c r="B194" s="8"/>
      <c r="C194" s="216"/>
      <c r="D194" s="8"/>
      <c r="E194" s="8"/>
      <c r="F194" s="8"/>
      <c r="G194" s="8"/>
      <c r="H194" s="8"/>
      <c r="I194" s="8"/>
      <c r="J194" s="8"/>
      <c r="K194" s="8"/>
      <c r="L194" s="8"/>
      <c r="M194" s="8"/>
      <c r="N194" s="8"/>
      <c r="O194" s="210" t="s">
        <v>1175</v>
      </c>
    </row>
    <row r="195" spans="1:15" x14ac:dyDescent="0.25">
      <c r="A195" s="210"/>
      <c r="B195" s="8"/>
      <c r="C195" s="220" t="s">
        <v>1394</v>
      </c>
      <c r="D195" s="242" t="s">
        <v>1334</v>
      </c>
      <c r="E195" s="242"/>
      <c r="F195" s="242"/>
      <c r="G195" s="242"/>
      <c r="H195" s="242"/>
      <c r="I195" s="242"/>
      <c r="J195" s="242"/>
      <c r="K195" s="242"/>
      <c r="L195" s="242"/>
      <c r="M195" s="242"/>
      <c r="N195" s="8"/>
      <c r="O195" s="29" t="b">
        <f>OR(CNTR_No_NonCo2, CNTR_OwnData, CNTR_Enginetype=1)</f>
        <v>0</v>
      </c>
    </row>
    <row r="196" spans="1:15" ht="25.5" customHeight="1" x14ac:dyDescent="0.25">
      <c r="A196" s="210"/>
      <c r="B196" s="8"/>
      <c r="C196" s="216"/>
      <c r="D196" s="300" t="s">
        <v>1551</v>
      </c>
      <c r="E196" s="300"/>
      <c r="F196" s="300"/>
      <c r="G196" s="300"/>
      <c r="H196" s="300"/>
      <c r="I196" s="300"/>
      <c r="J196" s="300"/>
      <c r="K196" s="300"/>
      <c r="L196" s="300"/>
      <c r="M196" s="300"/>
      <c r="N196" s="8"/>
      <c r="O196" s="210" t="s">
        <v>1428</v>
      </c>
    </row>
    <row r="197" spans="1:15" ht="12.75" customHeight="1" x14ac:dyDescent="0.25">
      <c r="A197" s="210"/>
      <c r="B197" s="8"/>
      <c r="C197" s="25"/>
      <c r="D197" s="279" t="s">
        <v>297</v>
      </c>
      <c r="E197" s="280"/>
      <c r="F197" s="265"/>
      <c r="G197" s="265"/>
      <c r="H197" s="247"/>
      <c r="I197" s="161"/>
      <c r="J197" s="161"/>
      <c r="K197" s="8"/>
      <c r="L197" s="8"/>
      <c r="M197" s="8"/>
      <c r="N197" s="8"/>
      <c r="O197" s="29">
        <f>IF(D197=INDEX(EUconst_NonCo2EngineSource,3),1,0)</f>
        <v>0</v>
      </c>
    </row>
    <row r="198" spans="1:15" x14ac:dyDescent="0.25">
      <c r="A198" s="210"/>
      <c r="B198" s="8"/>
      <c r="C198" s="216"/>
      <c r="D198" s="8"/>
      <c r="E198" s="8"/>
      <c r="F198" s="8"/>
      <c r="G198" s="8"/>
      <c r="H198" s="8"/>
      <c r="I198" s="8"/>
      <c r="J198" s="8"/>
      <c r="K198" s="8"/>
      <c r="L198" s="8"/>
      <c r="M198" s="8"/>
      <c r="N198" s="8"/>
    </row>
    <row r="199" spans="1:15" x14ac:dyDescent="0.25">
      <c r="A199" s="210"/>
      <c r="B199" s="8"/>
      <c r="C199" s="220" t="s">
        <v>1395</v>
      </c>
      <c r="D199" s="242" t="s">
        <v>1335</v>
      </c>
      <c r="E199" s="242"/>
      <c r="F199" s="242"/>
      <c r="G199" s="242"/>
      <c r="H199" s="242"/>
      <c r="I199" s="242"/>
      <c r="J199" s="242"/>
      <c r="K199" s="242"/>
      <c r="L199" s="242"/>
      <c r="M199" s="242"/>
      <c r="N199" s="8"/>
    </row>
    <row r="200" spans="1:15" ht="12.75" customHeight="1" x14ac:dyDescent="0.25">
      <c r="A200" s="210"/>
      <c r="B200" s="8"/>
      <c r="C200" s="216"/>
      <c r="D200" s="258" t="s">
        <v>1457</v>
      </c>
      <c r="E200" s="258"/>
      <c r="F200" s="258"/>
      <c r="G200" s="258"/>
      <c r="H200" s="258"/>
      <c r="I200" s="258"/>
      <c r="J200" s="258"/>
      <c r="K200" s="258"/>
      <c r="L200" s="258"/>
      <c r="M200" s="258"/>
      <c r="N200" s="8"/>
      <c r="O200" s="210" t="s">
        <v>1175</v>
      </c>
    </row>
    <row r="201" spans="1:15" ht="42.75" customHeight="1" x14ac:dyDescent="0.25">
      <c r="A201" s="210"/>
      <c r="B201" s="8"/>
      <c r="C201" s="216"/>
      <c r="D201" s="251"/>
      <c r="E201" s="265"/>
      <c r="F201" s="265"/>
      <c r="G201" s="265"/>
      <c r="H201" s="265"/>
      <c r="I201" s="265"/>
      <c r="J201" s="265"/>
      <c r="K201" s="265"/>
      <c r="L201" s="265"/>
      <c r="M201" s="247"/>
      <c r="N201" s="8"/>
      <c r="O201" s="29" t="b">
        <f>OR(CNTR_No_NonCo2, CNTR_OwnData, CNTR_Enginetype=1, CNTR_Enginedatasource=1)</f>
        <v>0</v>
      </c>
    </row>
    <row r="202" spans="1:15" x14ac:dyDescent="0.25">
      <c r="A202" s="210"/>
      <c r="B202" s="8"/>
      <c r="C202" s="216"/>
      <c r="D202" s="8"/>
      <c r="E202" s="8"/>
      <c r="F202" s="8"/>
      <c r="G202" s="8"/>
      <c r="H202" s="8"/>
      <c r="I202" s="8"/>
      <c r="J202" s="8"/>
      <c r="K202" s="8"/>
      <c r="L202" s="8"/>
      <c r="M202" s="8"/>
      <c r="N202" s="8"/>
    </row>
    <row r="203" spans="1:15" x14ac:dyDescent="0.25">
      <c r="A203" s="210"/>
      <c r="B203" s="161"/>
      <c r="C203" s="221" t="s">
        <v>1396</v>
      </c>
      <c r="D203" s="249" t="s">
        <v>1421</v>
      </c>
      <c r="E203" s="266"/>
      <c r="F203" s="266"/>
      <c r="G203" s="266"/>
      <c r="H203" s="266"/>
      <c r="I203" s="266"/>
      <c r="J203" s="266"/>
      <c r="K203" s="266"/>
      <c r="L203" s="266"/>
      <c r="M203" s="266"/>
      <c r="N203" s="161"/>
    </row>
    <row r="204" spans="1:15" ht="4.95" customHeight="1" x14ac:dyDescent="0.25">
      <c r="A204" s="210"/>
      <c r="B204" s="161"/>
      <c r="C204" s="216"/>
      <c r="D204" s="8"/>
      <c r="E204" s="8"/>
      <c r="F204" s="8"/>
      <c r="G204" s="8"/>
      <c r="H204" s="8"/>
      <c r="I204" s="8"/>
      <c r="J204" s="8"/>
      <c r="K204" s="8"/>
      <c r="L204" s="8"/>
      <c r="M204" s="8"/>
      <c r="N204" s="161"/>
    </row>
    <row r="205" spans="1:15" ht="12.75" customHeight="1" x14ac:dyDescent="0.25">
      <c r="A205" s="210"/>
      <c r="B205" s="161"/>
      <c r="C205" s="216"/>
      <c r="D205" s="272" t="s">
        <v>1458</v>
      </c>
      <c r="E205" s="273"/>
      <c r="F205" s="273"/>
      <c r="G205" s="273"/>
      <c r="H205" s="273"/>
      <c r="I205" s="273"/>
      <c r="J205" s="273"/>
      <c r="K205" s="273"/>
      <c r="L205" s="273"/>
      <c r="M205" s="273"/>
      <c r="N205" s="161"/>
      <c r="O205" s="210" t="s">
        <v>1175</v>
      </c>
    </row>
    <row r="206" spans="1:15" ht="12.75" customHeight="1" x14ac:dyDescent="0.25">
      <c r="A206" s="210"/>
      <c r="B206" s="8"/>
      <c r="C206" s="222"/>
      <c r="D206" s="276" t="s">
        <v>1526</v>
      </c>
      <c r="E206" s="277"/>
      <c r="F206" s="277"/>
      <c r="G206" s="277"/>
      <c r="H206" s="277"/>
      <c r="I206" s="277"/>
      <c r="J206" s="277"/>
      <c r="K206" s="277"/>
      <c r="L206" s="277"/>
      <c r="M206" s="277"/>
      <c r="N206" s="8"/>
    </row>
    <row r="207" spans="1:15" ht="4.95" customHeight="1" x14ac:dyDescent="0.25">
      <c r="A207" s="210"/>
      <c r="B207" s="161"/>
      <c r="C207" s="216"/>
      <c r="D207" s="161"/>
      <c r="E207" s="161"/>
      <c r="F207" s="161"/>
      <c r="G207" s="161"/>
      <c r="H207" s="161"/>
      <c r="I207" s="161"/>
      <c r="J207" s="161"/>
      <c r="K207" s="161"/>
      <c r="L207" s="161"/>
      <c r="M207" s="161"/>
      <c r="N207" s="161"/>
    </row>
    <row r="208" spans="1:15" ht="38.25" customHeight="1" x14ac:dyDescent="0.25">
      <c r="A208" s="210"/>
      <c r="B208" s="161"/>
      <c r="C208" s="216"/>
      <c r="D208" s="274" t="s">
        <v>268</v>
      </c>
      <c r="E208" s="275"/>
      <c r="F208" s="268" t="s">
        <v>1337</v>
      </c>
      <c r="G208" s="270"/>
      <c r="H208" s="268" t="s">
        <v>1267</v>
      </c>
      <c r="I208" s="270"/>
      <c r="J208" s="270"/>
      <c r="K208" s="270"/>
      <c r="L208" s="270"/>
      <c r="M208" s="269"/>
      <c r="N208" s="161"/>
      <c r="O208" s="29" t="b">
        <f>OR(CNTR_No_NonCo2, CNTR_OwnData, CNTR_Enginetype=2)</f>
        <v>0</v>
      </c>
    </row>
    <row r="209" spans="1:15" ht="12.75" customHeight="1" x14ac:dyDescent="0.25">
      <c r="A209" s="210"/>
      <c r="B209" s="161"/>
      <c r="C209" s="216"/>
      <c r="D209" s="263"/>
      <c r="E209" s="264"/>
      <c r="F209" s="259" t="s">
        <v>297</v>
      </c>
      <c r="G209" s="265"/>
      <c r="H209" s="259"/>
      <c r="I209" s="265"/>
      <c r="J209" s="265"/>
      <c r="K209" s="265"/>
      <c r="L209" s="265"/>
      <c r="M209" s="247"/>
      <c r="N209" s="161"/>
      <c r="O209" s="210" t="b">
        <f t="shared" ref="O209:O218" si="2">F209=INDEX(EUconst_NonCo2EngineSource,3)</f>
        <v>0</v>
      </c>
    </row>
    <row r="210" spans="1:15" ht="12.75" customHeight="1" x14ac:dyDescent="0.25">
      <c r="A210" s="210"/>
      <c r="B210" s="161"/>
      <c r="C210" s="216"/>
      <c r="D210" s="263"/>
      <c r="E210" s="264"/>
      <c r="F210" s="259" t="s">
        <v>297</v>
      </c>
      <c r="G210" s="265"/>
      <c r="H210" s="259"/>
      <c r="I210" s="265"/>
      <c r="J210" s="265"/>
      <c r="K210" s="265"/>
      <c r="L210" s="265"/>
      <c r="M210" s="247"/>
      <c r="N210" s="161"/>
      <c r="O210" s="210" t="b">
        <f t="shared" si="2"/>
        <v>0</v>
      </c>
    </row>
    <row r="211" spans="1:15" ht="12.75" customHeight="1" x14ac:dyDescent="0.25">
      <c r="A211" s="210"/>
      <c r="B211" s="161"/>
      <c r="C211" s="216"/>
      <c r="D211" s="263"/>
      <c r="E211" s="264"/>
      <c r="F211" s="259" t="s">
        <v>297</v>
      </c>
      <c r="G211" s="265"/>
      <c r="H211" s="259"/>
      <c r="I211" s="265"/>
      <c r="J211" s="265"/>
      <c r="K211" s="265"/>
      <c r="L211" s="265"/>
      <c r="M211" s="247"/>
      <c r="N211" s="161"/>
      <c r="O211" s="210" t="b">
        <f t="shared" si="2"/>
        <v>0</v>
      </c>
    </row>
    <row r="212" spans="1:15" ht="12.75" customHeight="1" x14ac:dyDescent="0.25">
      <c r="A212" s="210"/>
      <c r="B212" s="161"/>
      <c r="C212" s="216"/>
      <c r="D212" s="263"/>
      <c r="E212" s="264"/>
      <c r="F212" s="259" t="s">
        <v>297</v>
      </c>
      <c r="G212" s="265"/>
      <c r="H212" s="259"/>
      <c r="I212" s="265"/>
      <c r="J212" s="265"/>
      <c r="K212" s="265"/>
      <c r="L212" s="265"/>
      <c r="M212" s="247"/>
      <c r="N212" s="161"/>
      <c r="O212" s="210" t="b">
        <f t="shared" si="2"/>
        <v>0</v>
      </c>
    </row>
    <row r="213" spans="1:15" ht="12.75" customHeight="1" x14ac:dyDescent="0.25">
      <c r="A213" s="210"/>
      <c r="B213" s="161"/>
      <c r="C213" s="216"/>
      <c r="D213" s="263"/>
      <c r="E213" s="264"/>
      <c r="F213" s="259" t="s">
        <v>297</v>
      </c>
      <c r="G213" s="265"/>
      <c r="H213" s="259"/>
      <c r="I213" s="265"/>
      <c r="J213" s="265"/>
      <c r="K213" s="265"/>
      <c r="L213" s="265"/>
      <c r="M213" s="247"/>
      <c r="N213" s="161"/>
      <c r="O213" s="210" t="b">
        <f t="shared" si="2"/>
        <v>0</v>
      </c>
    </row>
    <row r="214" spans="1:15" ht="12.75" customHeight="1" x14ac:dyDescent="0.25">
      <c r="A214" s="210"/>
      <c r="B214" s="161"/>
      <c r="C214" s="216"/>
      <c r="D214" s="263"/>
      <c r="E214" s="264"/>
      <c r="F214" s="259" t="s">
        <v>297</v>
      </c>
      <c r="G214" s="265"/>
      <c r="H214" s="259"/>
      <c r="I214" s="265"/>
      <c r="J214" s="265"/>
      <c r="K214" s="265"/>
      <c r="L214" s="265"/>
      <c r="M214" s="247"/>
      <c r="N214" s="161"/>
      <c r="O214" s="210" t="b">
        <f t="shared" si="2"/>
        <v>0</v>
      </c>
    </row>
    <row r="215" spans="1:15" ht="12.75" customHeight="1" x14ac:dyDescent="0.25">
      <c r="A215" s="210"/>
      <c r="B215" s="161"/>
      <c r="C215" s="216"/>
      <c r="D215" s="263"/>
      <c r="E215" s="264"/>
      <c r="F215" s="259" t="s">
        <v>297</v>
      </c>
      <c r="G215" s="265"/>
      <c r="H215" s="259"/>
      <c r="I215" s="265"/>
      <c r="J215" s="265"/>
      <c r="K215" s="265"/>
      <c r="L215" s="265"/>
      <c r="M215" s="247"/>
      <c r="N215" s="161"/>
      <c r="O215" s="210" t="b">
        <f t="shared" si="2"/>
        <v>0</v>
      </c>
    </row>
    <row r="216" spans="1:15" ht="12.75" customHeight="1" x14ac:dyDescent="0.25">
      <c r="A216" s="210"/>
      <c r="B216" s="161"/>
      <c r="C216" s="216"/>
      <c r="D216" s="263"/>
      <c r="E216" s="264"/>
      <c r="F216" s="259" t="s">
        <v>297</v>
      </c>
      <c r="G216" s="265"/>
      <c r="H216" s="259"/>
      <c r="I216" s="265"/>
      <c r="J216" s="265"/>
      <c r="K216" s="265"/>
      <c r="L216" s="265"/>
      <c r="M216" s="247"/>
      <c r="N216" s="161"/>
      <c r="O216" s="210" t="b">
        <f t="shared" si="2"/>
        <v>0</v>
      </c>
    </row>
    <row r="217" spans="1:15" ht="12.75" customHeight="1" x14ac:dyDescent="0.25">
      <c r="A217" s="210"/>
      <c r="B217" s="161"/>
      <c r="C217" s="216"/>
      <c r="D217" s="263"/>
      <c r="E217" s="264"/>
      <c r="F217" s="259" t="s">
        <v>297</v>
      </c>
      <c r="G217" s="265"/>
      <c r="H217" s="259"/>
      <c r="I217" s="265"/>
      <c r="J217" s="265"/>
      <c r="K217" s="265"/>
      <c r="L217" s="265"/>
      <c r="M217" s="247"/>
      <c r="N217" s="161"/>
      <c r="O217" s="210" t="b">
        <f t="shared" si="2"/>
        <v>0</v>
      </c>
    </row>
    <row r="218" spans="1:15" ht="12.75" customHeight="1" x14ac:dyDescent="0.25">
      <c r="A218" s="210"/>
      <c r="B218" s="161"/>
      <c r="C218" s="216"/>
      <c r="D218" s="263"/>
      <c r="E218" s="264"/>
      <c r="F218" s="259" t="s">
        <v>297</v>
      </c>
      <c r="G218" s="265"/>
      <c r="H218" s="259"/>
      <c r="I218" s="265"/>
      <c r="J218" s="265"/>
      <c r="K218" s="265"/>
      <c r="L218" s="265"/>
      <c r="M218" s="247"/>
      <c r="N218" s="161"/>
      <c r="O218" s="210" t="b">
        <f t="shared" si="2"/>
        <v>0</v>
      </c>
    </row>
    <row r="219" spans="1:15" ht="25.5" customHeight="1" x14ac:dyDescent="0.25">
      <c r="A219" s="210"/>
      <c r="B219" s="161"/>
      <c r="C219" s="216"/>
      <c r="D219" s="299" t="s">
        <v>886</v>
      </c>
      <c r="E219" s="299"/>
      <c r="F219" s="299"/>
      <c r="G219" s="299"/>
      <c r="H219" s="299"/>
      <c r="I219" s="299"/>
      <c r="J219" s="299"/>
      <c r="K219" s="299"/>
      <c r="L219" s="299"/>
      <c r="M219" s="299"/>
      <c r="N219" s="161"/>
    </row>
    <row r="220" spans="1:15" x14ac:dyDescent="0.25">
      <c r="A220" s="210"/>
      <c r="B220" s="8"/>
      <c r="C220" s="216"/>
      <c r="D220" s="161"/>
      <c r="E220" s="161"/>
      <c r="F220" s="161"/>
      <c r="G220" s="161"/>
      <c r="H220" s="161"/>
      <c r="I220" s="161"/>
      <c r="J220" s="161"/>
      <c r="K220" s="161"/>
      <c r="L220" s="161"/>
      <c r="M220" s="161"/>
      <c r="N220" s="161"/>
    </row>
    <row r="221" spans="1:15" ht="15.75" customHeight="1" x14ac:dyDescent="0.25">
      <c r="A221" s="210"/>
      <c r="B221" s="8"/>
      <c r="C221" s="223" t="s">
        <v>257</v>
      </c>
      <c r="D221" s="282" t="s">
        <v>1453</v>
      </c>
      <c r="E221" s="282"/>
      <c r="F221" s="282"/>
      <c r="G221" s="282"/>
      <c r="H221" s="282"/>
      <c r="I221" s="282"/>
      <c r="J221" s="282"/>
      <c r="K221" s="282"/>
      <c r="L221" s="282"/>
      <c r="M221" s="282"/>
      <c r="N221" s="8"/>
    </row>
    <row r="222" spans="1:15" x14ac:dyDescent="0.25">
      <c r="A222" s="210"/>
      <c r="B222" s="8"/>
      <c r="C222" s="216"/>
      <c r="D222" s="161"/>
      <c r="E222" s="161"/>
      <c r="F222" s="161"/>
      <c r="G222" s="161"/>
      <c r="H222" s="161"/>
      <c r="I222" s="161"/>
      <c r="J222" s="161"/>
      <c r="K222" s="161"/>
      <c r="L222" s="161"/>
      <c r="M222" s="161"/>
      <c r="N222" s="161"/>
      <c r="O222" s="210" t="s">
        <v>1175</v>
      </c>
    </row>
    <row r="223" spans="1:15" x14ac:dyDescent="0.25">
      <c r="A223" s="210"/>
      <c r="B223" s="8"/>
      <c r="C223" s="220" t="s">
        <v>288</v>
      </c>
      <c r="D223" s="242" t="s">
        <v>1341</v>
      </c>
      <c r="E223" s="242"/>
      <c r="F223" s="242"/>
      <c r="G223" s="242"/>
      <c r="H223" s="242"/>
      <c r="I223" s="242"/>
      <c r="J223" s="242"/>
      <c r="K223" s="242"/>
      <c r="L223" s="242"/>
      <c r="M223" s="242"/>
      <c r="N223" s="8"/>
      <c r="O223" s="29" t="b">
        <f>IF(OR(CNTR_No_NonCo2, CNTR_OwnData),TRUE,FALSE)</f>
        <v>0</v>
      </c>
    </row>
    <row r="224" spans="1:15" ht="25.5" customHeight="1" x14ac:dyDescent="0.25">
      <c r="A224" s="210"/>
      <c r="B224" s="8"/>
      <c r="C224" s="216"/>
      <c r="D224" s="258" t="s">
        <v>1459</v>
      </c>
      <c r="E224" s="258"/>
      <c r="F224" s="258"/>
      <c r="G224" s="258"/>
      <c r="H224" s="258"/>
      <c r="I224" s="258"/>
      <c r="J224" s="258"/>
      <c r="K224" s="258"/>
      <c r="L224" s="258"/>
      <c r="M224" s="258"/>
      <c r="N224" s="8"/>
      <c r="O224" s="210" t="s">
        <v>1429</v>
      </c>
    </row>
    <row r="225" spans="1:15" x14ac:dyDescent="0.25">
      <c r="A225" s="210"/>
      <c r="B225" s="8"/>
      <c r="C225" s="25"/>
      <c r="D225" s="279" t="s">
        <v>297</v>
      </c>
      <c r="E225" s="283"/>
      <c r="F225" s="205"/>
      <c r="G225" s="205"/>
      <c r="H225" s="161"/>
      <c r="I225" s="161"/>
      <c r="J225" s="161"/>
      <c r="K225" s="8"/>
      <c r="L225" s="8"/>
      <c r="M225" s="8"/>
      <c r="N225" s="8"/>
      <c r="O225" s="29">
        <f>IF(D225=INDEX(YesNo,3),1,IF(D225=INDEX(YesNo,2),2,0))</f>
        <v>0</v>
      </c>
    </row>
    <row r="226" spans="1:15" x14ac:dyDescent="0.25">
      <c r="A226" s="210"/>
      <c r="B226" s="8"/>
      <c r="C226" s="216"/>
      <c r="D226" s="8"/>
      <c r="E226" s="8"/>
      <c r="F226" s="8"/>
      <c r="G226" s="8"/>
      <c r="H226" s="8"/>
      <c r="I226" s="8"/>
      <c r="J226" s="8"/>
      <c r="K226" s="8"/>
      <c r="L226" s="8"/>
      <c r="M226" s="8"/>
      <c r="N226" s="8"/>
      <c r="O226" s="212" t="s">
        <v>1435</v>
      </c>
    </row>
    <row r="227" spans="1:15" ht="12.6" customHeight="1" x14ac:dyDescent="0.25">
      <c r="A227" s="210"/>
      <c r="B227" s="8"/>
      <c r="C227" s="216"/>
      <c r="D227" s="252" t="s">
        <v>1460</v>
      </c>
      <c r="E227" s="252"/>
      <c r="F227" s="252"/>
      <c r="G227" s="252"/>
      <c r="H227" s="252"/>
      <c r="I227" s="252"/>
      <c r="J227" s="252"/>
      <c r="K227" s="252"/>
      <c r="L227" s="252"/>
      <c r="M227" s="252"/>
      <c r="N227" s="8"/>
      <c r="O227" s="29" t="b">
        <f>CNTR_Massmethod=2</f>
        <v>0</v>
      </c>
    </row>
    <row r="228" spans="1:15" x14ac:dyDescent="0.25">
      <c r="A228" s="210"/>
      <c r="B228" s="8"/>
      <c r="C228" s="216"/>
      <c r="D228" s="8"/>
      <c r="E228" s="8"/>
      <c r="F228" s="8"/>
      <c r="G228" s="8"/>
      <c r="H228" s="8"/>
      <c r="I228" s="8"/>
      <c r="J228" s="8"/>
      <c r="K228" s="8"/>
      <c r="L228" s="8"/>
      <c r="M228" s="8"/>
      <c r="N228" s="8"/>
    </row>
    <row r="229" spans="1:15" ht="13.2" customHeight="1" x14ac:dyDescent="0.25">
      <c r="A229" s="210"/>
      <c r="B229" s="8"/>
      <c r="C229" s="220" t="s">
        <v>1393</v>
      </c>
      <c r="D229" s="242" t="s">
        <v>1339</v>
      </c>
      <c r="E229" s="242"/>
      <c r="F229" s="242"/>
      <c r="G229" s="242"/>
      <c r="H229" s="242"/>
      <c r="I229" s="242"/>
      <c r="J229" s="242"/>
      <c r="K229" s="242"/>
      <c r="L229" s="242"/>
      <c r="M229" s="242"/>
      <c r="N229" s="8"/>
    </row>
    <row r="230" spans="1:15" ht="38.25" customHeight="1" x14ac:dyDescent="0.25">
      <c r="A230" s="210"/>
      <c r="B230" s="8"/>
      <c r="C230" s="216"/>
      <c r="D230" s="298" t="s">
        <v>1565</v>
      </c>
      <c r="E230" s="298"/>
      <c r="F230" s="298"/>
      <c r="G230" s="298"/>
      <c r="H230" s="298"/>
      <c r="I230" s="298"/>
      <c r="J230" s="298"/>
      <c r="K230" s="298"/>
      <c r="L230" s="298"/>
      <c r="M230" s="298"/>
      <c r="N230" s="8"/>
      <c r="O230" s="210" t="s">
        <v>1175</v>
      </c>
    </row>
    <row r="231" spans="1:15" ht="12.75" customHeight="1" x14ac:dyDescent="0.25">
      <c r="A231" s="210"/>
      <c r="B231" s="8"/>
      <c r="C231" s="25"/>
      <c r="D231" s="279" t="s">
        <v>297</v>
      </c>
      <c r="E231" s="280"/>
      <c r="F231" s="265"/>
      <c r="G231" s="265"/>
      <c r="H231" s="265"/>
      <c r="I231" s="247"/>
      <c r="J231" s="161"/>
      <c r="K231" s="8"/>
      <c r="L231" s="8"/>
      <c r="M231" s="8"/>
      <c r="N231" s="8"/>
      <c r="O231" s="29" t="b">
        <f>OR(CNTR_No_NonCo2, CNTR_OwnData, CNTR_Massmethod=1)</f>
        <v>0</v>
      </c>
    </row>
    <row r="232" spans="1:15" x14ac:dyDescent="0.25">
      <c r="A232" s="210"/>
      <c r="B232" s="8"/>
      <c r="C232" s="216"/>
      <c r="D232" s="8"/>
      <c r="E232" s="8"/>
      <c r="F232" s="8"/>
      <c r="G232" s="8"/>
      <c r="H232" s="8"/>
      <c r="I232" s="8"/>
      <c r="J232" s="8"/>
      <c r="K232" s="8"/>
      <c r="L232" s="8"/>
      <c r="M232" s="8"/>
      <c r="N232" s="8"/>
    </row>
    <row r="233" spans="1:15" x14ac:dyDescent="0.25">
      <c r="A233" s="210"/>
      <c r="B233" s="8"/>
      <c r="C233" s="220" t="s">
        <v>1394</v>
      </c>
      <c r="D233" s="242" t="s">
        <v>1340</v>
      </c>
      <c r="E233" s="242"/>
      <c r="F233" s="242"/>
      <c r="G233" s="242"/>
      <c r="H233" s="242"/>
      <c r="I233" s="242"/>
      <c r="J233" s="242"/>
      <c r="K233" s="242"/>
      <c r="L233" s="242"/>
      <c r="M233" s="242"/>
      <c r="N233" s="8"/>
    </row>
    <row r="234" spans="1:15" ht="51" customHeight="1" x14ac:dyDescent="0.25">
      <c r="A234" s="210"/>
      <c r="B234" s="8"/>
      <c r="C234" s="216"/>
      <c r="D234" s="258" t="s">
        <v>1527</v>
      </c>
      <c r="E234" s="258"/>
      <c r="F234" s="258"/>
      <c r="G234" s="258"/>
      <c r="H234" s="258"/>
      <c r="I234" s="258"/>
      <c r="J234" s="258"/>
      <c r="K234" s="258"/>
      <c r="L234" s="258"/>
      <c r="M234" s="258"/>
      <c r="N234" s="8"/>
      <c r="O234" s="210" t="s">
        <v>1434</v>
      </c>
    </row>
    <row r="235" spans="1:15" ht="42.75" customHeight="1" x14ac:dyDescent="0.25">
      <c r="A235" s="210"/>
      <c r="B235" s="8"/>
      <c r="C235" s="216"/>
      <c r="D235" s="251"/>
      <c r="E235" s="265"/>
      <c r="F235" s="265"/>
      <c r="G235" s="265"/>
      <c r="H235" s="265"/>
      <c r="I235" s="265"/>
      <c r="J235" s="265"/>
      <c r="K235" s="265"/>
      <c r="L235" s="265"/>
      <c r="M235" s="247"/>
      <c r="N235" s="8"/>
      <c r="O235" s="29" t="b">
        <f>OR(CNTR_No_NonCo2, CNTR_OwnData, CNTR_Massmethod=1)</f>
        <v>0</v>
      </c>
    </row>
    <row r="236" spans="1:15" x14ac:dyDescent="0.25">
      <c r="A236" s="210"/>
      <c r="B236" s="8"/>
      <c r="C236" s="216"/>
      <c r="D236" s="8"/>
      <c r="E236" s="8"/>
      <c r="F236" s="8"/>
      <c r="G236" s="8"/>
      <c r="H236" s="8"/>
      <c r="I236" s="8"/>
      <c r="J236" s="8"/>
      <c r="K236" s="8"/>
      <c r="L236" s="8"/>
      <c r="M236" s="8"/>
      <c r="N236" s="8"/>
    </row>
    <row r="237" spans="1:15" x14ac:dyDescent="0.25">
      <c r="A237" s="210"/>
      <c r="B237" s="161"/>
      <c r="C237" s="221" t="s">
        <v>1395</v>
      </c>
      <c r="D237" s="249" t="s">
        <v>1422</v>
      </c>
      <c r="E237" s="266"/>
      <c r="F237" s="266"/>
      <c r="G237" s="266"/>
      <c r="H237" s="266"/>
      <c r="I237" s="266"/>
      <c r="J237" s="266"/>
      <c r="K237" s="266"/>
      <c r="L237" s="266"/>
      <c r="M237" s="266"/>
      <c r="N237" s="161"/>
    </row>
    <row r="238" spans="1:15" ht="4.95" customHeight="1" x14ac:dyDescent="0.25">
      <c r="A238" s="210"/>
      <c r="B238" s="161"/>
      <c r="C238" s="216"/>
      <c r="D238" s="161"/>
      <c r="E238" s="161"/>
      <c r="F238" s="161"/>
      <c r="G238" s="161"/>
      <c r="H238" s="161"/>
      <c r="I238" s="161"/>
      <c r="J238" s="161"/>
      <c r="K238" s="161"/>
      <c r="L238" s="161"/>
      <c r="M238" s="161"/>
      <c r="N238" s="161"/>
    </row>
    <row r="239" spans="1:15" x14ac:dyDescent="0.25">
      <c r="A239" s="210"/>
      <c r="B239" s="161"/>
      <c r="C239" s="216"/>
      <c r="D239" s="272" t="s">
        <v>1461</v>
      </c>
      <c r="E239" s="273"/>
      <c r="F239" s="273"/>
      <c r="G239" s="273"/>
      <c r="H239" s="273"/>
      <c r="I239" s="273"/>
      <c r="J239" s="273"/>
      <c r="K239" s="273"/>
      <c r="L239" s="273"/>
      <c r="M239" s="273"/>
      <c r="N239" s="161"/>
      <c r="O239" s="210" t="s">
        <v>1175</v>
      </c>
    </row>
    <row r="240" spans="1:15" ht="12.75" customHeight="1" x14ac:dyDescent="0.25">
      <c r="A240" s="210"/>
      <c r="B240" s="8"/>
      <c r="C240" s="222"/>
      <c r="D240" s="276" t="s">
        <v>1529</v>
      </c>
      <c r="E240" s="277"/>
      <c r="F240" s="277"/>
      <c r="G240" s="277"/>
      <c r="H240" s="277"/>
      <c r="I240" s="277"/>
      <c r="J240" s="277"/>
      <c r="K240" s="277"/>
      <c r="L240" s="277"/>
      <c r="M240" s="277"/>
      <c r="N240" s="8"/>
    </row>
    <row r="241" spans="1:15" ht="4.95" customHeight="1" x14ac:dyDescent="0.25">
      <c r="A241" s="210"/>
      <c r="B241" s="161"/>
      <c r="C241" s="216"/>
      <c r="D241" s="8"/>
      <c r="E241" s="8"/>
      <c r="F241" s="8"/>
      <c r="G241" s="8"/>
      <c r="H241" s="8"/>
      <c r="I241" s="8"/>
      <c r="J241" s="8"/>
      <c r="K241" s="8"/>
      <c r="L241" s="8"/>
      <c r="M241" s="8"/>
      <c r="N241" s="161"/>
    </row>
    <row r="242" spans="1:15" ht="38.25" customHeight="1" x14ac:dyDescent="0.25">
      <c r="A242" s="210"/>
      <c r="B242" s="161"/>
      <c r="C242" s="216"/>
      <c r="D242" s="304" t="s">
        <v>268</v>
      </c>
      <c r="E242" s="304"/>
      <c r="F242" s="271" t="s">
        <v>1343</v>
      </c>
      <c r="G242" s="293"/>
      <c r="H242" s="292" t="s">
        <v>1271</v>
      </c>
      <c r="I242" s="293"/>
      <c r="J242" s="293"/>
      <c r="K242" s="293"/>
      <c r="L242" s="293"/>
      <c r="M242" s="293"/>
      <c r="N242" s="161"/>
      <c r="O242" s="29" t="b">
        <f>OR(CNTR_No_NonCo2, CNTR_OwnData, CNTR_Massmethod=2)</f>
        <v>0</v>
      </c>
    </row>
    <row r="243" spans="1:15" ht="12.75" customHeight="1" x14ac:dyDescent="0.25">
      <c r="A243" s="210"/>
      <c r="B243" s="161"/>
      <c r="C243" s="216"/>
      <c r="D243" s="256"/>
      <c r="E243" s="256"/>
      <c r="F243" s="256" t="s">
        <v>297</v>
      </c>
      <c r="G243" s="248"/>
      <c r="H243" s="256"/>
      <c r="I243" s="248"/>
      <c r="J243" s="248"/>
      <c r="K243" s="248"/>
      <c r="L243" s="248"/>
      <c r="M243" s="248"/>
      <c r="N243" s="161"/>
    </row>
    <row r="244" spans="1:15" ht="12.75" customHeight="1" x14ac:dyDescent="0.25">
      <c r="A244" s="210"/>
      <c r="B244" s="161"/>
      <c r="C244" s="216"/>
      <c r="D244" s="256"/>
      <c r="E244" s="256"/>
      <c r="F244" s="256" t="s">
        <v>297</v>
      </c>
      <c r="G244" s="248"/>
      <c r="H244" s="256"/>
      <c r="I244" s="248"/>
      <c r="J244" s="248"/>
      <c r="K244" s="248"/>
      <c r="L244" s="248"/>
      <c r="M244" s="248"/>
      <c r="N244" s="161"/>
    </row>
    <row r="245" spans="1:15" ht="12.75" customHeight="1" x14ac:dyDescent="0.25">
      <c r="A245" s="210"/>
      <c r="B245" s="161"/>
      <c r="C245" s="216"/>
      <c r="D245" s="256"/>
      <c r="E245" s="256"/>
      <c r="F245" s="256" t="s">
        <v>297</v>
      </c>
      <c r="G245" s="248"/>
      <c r="H245" s="256"/>
      <c r="I245" s="248"/>
      <c r="J245" s="248"/>
      <c r="K245" s="248"/>
      <c r="L245" s="248"/>
      <c r="M245" s="248"/>
      <c r="N245" s="161"/>
    </row>
    <row r="246" spans="1:15" x14ac:dyDescent="0.25">
      <c r="A246" s="210"/>
      <c r="B246" s="161"/>
      <c r="C246" s="216"/>
      <c r="D246" s="256"/>
      <c r="E246" s="256"/>
      <c r="F246" s="256" t="s">
        <v>297</v>
      </c>
      <c r="G246" s="248"/>
      <c r="H246" s="256"/>
      <c r="I246" s="248"/>
      <c r="J246" s="248"/>
      <c r="K246" s="248"/>
      <c r="L246" s="248"/>
      <c r="M246" s="248"/>
      <c r="N246" s="161"/>
    </row>
    <row r="247" spans="1:15" x14ac:dyDescent="0.25">
      <c r="A247" s="210"/>
      <c r="B247" s="161"/>
      <c r="C247" s="216"/>
      <c r="D247" s="256"/>
      <c r="E247" s="256"/>
      <c r="F247" s="256" t="s">
        <v>297</v>
      </c>
      <c r="G247" s="248"/>
      <c r="H247" s="256"/>
      <c r="I247" s="248"/>
      <c r="J247" s="248"/>
      <c r="K247" s="248"/>
      <c r="L247" s="248"/>
      <c r="M247" s="248"/>
      <c r="N247" s="161"/>
    </row>
    <row r="248" spans="1:15" x14ac:dyDescent="0.25">
      <c r="A248" s="210"/>
      <c r="B248" s="161"/>
      <c r="C248" s="216"/>
      <c r="D248" s="256"/>
      <c r="E248" s="256"/>
      <c r="F248" s="256" t="s">
        <v>297</v>
      </c>
      <c r="G248" s="248"/>
      <c r="H248" s="256"/>
      <c r="I248" s="248"/>
      <c r="J248" s="248"/>
      <c r="K248" s="248"/>
      <c r="L248" s="248"/>
      <c r="M248" s="248"/>
      <c r="N248" s="161"/>
    </row>
    <row r="249" spans="1:15" x14ac:dyDescent="0.25">
      <c r="A249" s="210"/>
      <c r="B249" s="161"/>
      <c r="C249" s="216"/>
      <c r="D249" s="256"/>
      <c r="E249" s="256"/>
      <c r="F249" s="256" t="s">
        <v>297</v>
      </c>
      <c r="G249" s="248"/>
      <c r="H249" s="256"/>
      <c r="I249" s="248"/>
      <c r="J249" s="248"/>
      <c r="K249" s="248"/>
      <c r="L249" s="248"/>
      <c r="M249" s="248"/>
      <c r="N249" s="161"/>
    </row>
    <row r="250" spans="1:15" x14ac:dyDescent="0.25">
      <c r="A250" s="210"/>
      <c r="B250" s="161"/>
      <c r="C250" s="216"/>
      <c r="D250" s="256"/>
      <c r="E250" s="256"/>
      <c r="F250" s="256" t="s">
        <v>297</v>
      </c>
      <c r="G250" s="248"/>
      <c r="H250" s="256"/>
      <c r="I250" s="248"/>
      <c r="J250" s="248"/>
      <c r="K250" s="248"/>
      <c r="L250" s="248"/>
      <c r="M250" s="248"/>
      <c r="N250" s="161"/>
    </row>
    <row r="251" spans="1:15" x14ac:dyDescent="0.25">
      <c r="A251" s="210"/>
      <c r="B251" s="161"/>
      <c r="C251" s="216"/>
      <c r="D251" s="256"/>
      <c r="E251" s="256"/>
      <c r="F251" s="256" t="s">
        <v>297</v>
      </c>
      <c r="G251" s="248"/>
      <c r="H251" s="256"/>
      <c r="I251" s="248"/>
      <c r="J251" s="248"/>
      <c r="K251" s="248"/>
      <c r="L251" s="248"/>
      <c r="M251" s="248"/>
      <c r="N251" s="161"/>
    </row>
    <row r="252" spans="1:15" x14ac:dyDescent="0.25">
      <c r="A252" s="210"/>
      <c r="B252" s="161"/>
      <c r="C252" s="216"/>
      <c r="D252" s="256"/>
      <c r="E252" s="256"/>
      <c r="F252" s="256" t="s">
        <v>297</v>
      </c>
      <c r="G252" s="248"/>
      <c r="H252" s="256"/>
      <c r="I252" s="248"/>
      <c r="J252" s="248"/>
      <c r="K252" s="248"/>
      <c r="L252" s="248"/>
      <c r="M252" s="248"/>
      <c r="N252" s="161"/>
    </row>
    <row r="253" spans="1:15" ht="25.5" customHeight="1" x14ac:dyDescent="0.25">
      <c r="A253" s="210"/>
      <c r="B253" s="161"/>
      <c r="C253" s="216"/>
      <c r="D253" s="272" t="s">
        <v>886</v>
      </c>
      <c r="E253" s="273"/>
      <c r="F253" s="273"/>
      <c r="G253" s="273"/>
      <c r="H253" s="273"/>
      <c r="I253" s="273"/>
      <c r="J253" s="273"/>
      <c r="K253" s="273"/>
      <c r="L253" s="273"/>
      <c r="M253" s="273"/>
      <c r="N253" s="161"/>
    </row>
    <row r="254" spans="1:15" x14ac:dyDescent="0.25">
      <c r="A254" s="210"/>
      <c r="B254" s="8"/>
      <c r="C254" s="216"/>
      <c r="D254" s="8"/>
      <c r="E254" s="8"/>
      <c r="F254" s="8"/>
      <c r="G254" s="8"/>
      <c r="H254" s="8"/>
      <c r="I254" s="8"/>
      <c r="J254" s="8"/>
      <c r="K254" s="8"/>
      <c r="L254" s="8"/>
      <c r="M254" s="8"/>
      <c r="N254" s="8"/>
    </row>
    <row r="255" spans="1:15" ht="15.6" customHeight="1" x14ac:dyDescent="0.25">
      <c r="A255" s="210"/>
      <c r="B255" s="8"/>
      <c r="C255" s="223" t="s">
        <v>660</v>
      </c>
      <c r="D255" s="282" t="s">
        <v>1273</v>
      </c>
      <c r="E255" s="282"/>
      <c r="F255" s="282"/>
      <c r="G255" s="282"/>
      <c r="H255" s="282"/>
      <c r="I255" s="282"/>
      <c r="J255" s="282"/>
      <c r="K255" s="282"/>
      <c r="L255" s="282"/>
      <c r="M255" s="282"/>
      <c r="N255" s="8"/>
    </row>
    <row r="256" spans="1:15" ht="4.95" customHeight="1" x14ac:dyDescent="0.25">
      <c r="A256" s="210"/>
      <c r="B256" s="8"/>
      <c r="C256" s="216"/>
      <c r="D256" s="8"/>
      <c r="E256" s="8"/>
      <c r="F256" s="8"/>
      <c r="G256" s="8"/>
      <c r="H256" s="8"/>
      <c r="I256" s="8"/>
      <c r="J256" s="8"/>
      <c r="K256" s="8"/>
      <c r="L256" s="8"/>
      <c r="M256" s="8"/>
      <c r="N256" s="8"/>
    </row>
    <row r="257" spans="1:15" ht="39.15" customHeight="1" x14ac:dyDescent="0.25">
      <c r="A257" s="210"/>
      <c r="B257" s="8"/>
      <c r="C257" s="216"/>
      <c r="D257" s="291" t="s">
        <v>1462</v>
      </c>
      <c r="E257" s="257"/>
      <c r="F257" s="257"/>
      <c r="G257" s="257"/>
      <c r="H257" s="257"/>
      <c r="I257" s="257"/>
      <c r="J257" s="257"/>
      <c r="K257" s="257"/>
      <c r="L257" s="257"/>
      <c r="M257" s="257"/>
      <c r="N257" s="8"/>
      <c r="O257" s="210" t="s">
        <v>1175</v>
      </c>
    </row>
    <row r="258" spans="1:15" ht="4.95" customHeight="1" x14ac:dyDescent="0.25">
      <c r="A258" s="210"/>
      <c r="B258" s="8"/>
      <c r="C258" s="216"/>
      <c r="D258" s="8"/>
      <c r="E258" s="8"/>
      <c r="F258" s="8"/>
      <c r="G258" s="8"/>
      <c r="H258" s="8"/>
      <c r="I258" s="8"/>
      <c r="J258" s="8"/>
      <c r="K258" s="8"/>
      <c r="L258" s="8"/>
      <c r="M258" s="8"/>
      <c r="N258" s="8"/>
    </row>
    <row r="259" spans="1:15" ht="25.5" customHeight="1" x14ac:dyDescent="0.25">
      <c r="A259" s="210"/>
      <c r="B259" s="8"/>
      <c r="C259" s="220" t="s">
        <v>288</v>
      </c>
      <c r="D259" s="242" t="s">
        <v>1346</v>
      </c>
      <c r="E259" s="242"/>
      <c r="F259" s="242"/>
      <c r="G259" s="242"/>
      <c r="H259" s="242"/>
      <c r="I259" s="242"/>
      <c r="J259" s="242"/>
      <c r="K259" s="242"/>
      <c r="L259" s="242"/>
      <c r="M259" s="242"/>
      <c r="N259" s="8"/>
      <c r="O259" s="29" t="b">
        <f>OR(CNTR_No_NonCo2, CNTR_OwnData)</f>
        <v>0</v>
      </c>
    </row>
    <row r="260" spans="1:15" ht="52.35" customHeight="1" x14ac:dyDescent="0.25">
      <c r="A260" s="210"/>
      <c r="B260" s="8"/>
      <c r="C260" s="216"/>
      <c r="D260" s="258" t="s">
        <v>1463</v>
      </c>
      <c r="E260" s="258"/>
      <c r="F260" s="258"/>
      <c r="G260" s="258"/>
      <c r="H260" s="258"/>
      <c r="I260" s="258"/>
      <c r="J260" s="258"/>
      <c r="K260" s="258"/>
      <c r="L260" s="258"/>
      <c r="M260" s="258"/>
      <c r="N260" s="8"/>
      <c r="O260" s="210" t="s">
        <v>1430</v>
      </c>
    </row>
    <row r="261" spans="1:15" x14ac:dyDescent="0.25">
      <c r="A261" s="210"/>
      <c r="B261" s="8"/>
      <c r="C261" s="25"/>
      <c r="D261" s="279" t="s">
        <v>297</v>
      </c>
      <c r="E261" s="283"/>
      <c r="F261" s="205"/>
      <c r="G261" s="205"/>
      <c r="H261" s="161"/>
      <c r="I261" s="161"/>
      <c r="J261" s="161"/>
      <c r="K261" s="8"/>
      <c r="L261" s="8"/>
      <c r="M261" s="8"/>
      <c r="N261" s="8"/>
      <c r="O261" s="29">
        <f>IF(D261=INDEX(YesNo,3),1,IF(D261=INDEX(YesNo,2),2,0))</f>
        <v>0</v>
      </c>
    </row>
    <row r="262" spans="1:15" x14ac:dyDescent="0.25">
      <c r="A262" s="210"/>
      <c r="B262" s="8"/>
      <c r="C262" s="216"/>
      <c r="D262" s="8"/>
      <c r="E262" s="8"/>
      <c r="F262" s="8"/>
      <c r="G262" s="8"/>
      <c r="H262" s="8"/>
      <c r="I262" s="8"/>
      <c r="J262" s="8"/>
      <c r="K262" s="8"/>
      <c r="L262" s="8"/>
      <c r="M262" s="8"/>
      <c r="N262" s="8"/>
      <c r="O262" s="212" t="s">
        <v>1435</v>
      </c>
    </row>
    <row r="263" spans="1:15" ht="12.6" customHeight="1" x14ac:dyDescent="0.25">
      <c r="A263" s="210"/>
      <c r="B263" s="8"/>
      <c r="C263" s="216"/>
      <c r="D263" s="252" t="s">
        <v>1464</v>
      </c>
      <c r="E263" s="252"/>
      <c r="F263" s="252"/>
      <c r="G263" s="252"/>
      <c r="H263" s="252"/>
      <c r="I263" s="252"/>
      <c r="J263" s="252"/>
      <c r="K263" s="252"/>
      <c r="L263" s="252"/>
      <c r="M263" s="252"/>
      <c r="N263" s="8"/>
      <c r="O263" s="29" t="b">
        <f>CNTR_Aircraftperformance=2</f>
        <v>0</v>
      </c>
    </row>
    <row r="264" spans="1:15" x14ac:dyDescent="0.25">
      <c r="A264" s="210"/>
      <c r="B264" s="8"/>
      <c r="C264" s="216"/>
      <c r="D264" s="8"/>
      <c r="E264" s="8"/>
      <c r="F264" s="8"/>
      <c r="G264" s="8"/>
      <c r="H264" s="8"/>
      <c r="I264" s="8"/>
      <c r="J264" s="8"/>
      <c r="K264" s="8"/>
      <c r="L264" s="8"/>
      <c r="M264" s="8"/>
      <c r="N264" s="8"/>
      <c r="O264" s="210" t="s">
        <v>1175</v>
      </c>
    </row>
    <row r="265" spans="1:15" x14ac:dyDescent="0.25">
      <c r="A265" s="210"/>
      <c r="B265" s="8"/>
      <c r="C265" s="220" t="s">
        <v>1393</v>
      </c>
      <c r="D265" s="242" t="s">
        <v>1482</v>
      </c>
      <c r="E265" s="242"/>
      <c r="F265" s="242"/>
      <c r="G265" s="242"/>
      <c r="H265" s="242"/>
      <c r="I265" s="242"/>
      <c r="J265" s="242"/>
      <c r="K265" s="242"/>
      <c r="L265" s="242"/>
      <c r="M265" s="242"/>
      <c r="N265" s="8"/>
      <c r="O265" s="29" t="b">
        <f>OR(CNTR_No_NonCo2, CNTR_OwnData, CNTR_Aircraftperformance=1)</f>
        <v>0</v>
      </c>
    </row>
    <row r="266" spans="1:15" ht="25.5" customHeight="1" x14ac:dyDescent="0.25">
      <c r="A266" s="210"/>
      <c r="B266" s="8"/>
      <c r="C266" s="216"/>
      <c r="D266" s="258" t="s">
        <v>1470</v>
      </c>
      <c r="E266" s="258"/>
      <c r="F266" s="258"/>
      <c r="G266" s="258"/>
      <c r="H266" s="258"/>
      <c r="I266" s="258"/>
      <c r="J266" s="258"/>
      <c r="K266" s="258"/>
      <c r="L266" s="258"/>
      <c r="M266" s="258"/>
      <c r="N266" s="8"/>
      <c r="O266" s="210" t="s">
        <v>1431</v>
      </c>
    </row>
    <row r="267" spans="1:15" x14ac:dyDescent="0.25">
      <c r="A267" s="210"/>
      <c r="B267" s="8"/>
      <c r="C267" s="25"/>
      <c r="D267" s="279" t="s">
        <v>297</v>
      </c>
      <c r="E267" s="283"/>
      <c r="F267" s="205"/>
      <c r="G267" s="205"/>
      <c r="H267" s="161"/>
      <c r="I267" s="161"/>
      <c r="J267" s="161"/>
      <c r="K267" s="8"/>
      <c r="L267" s="8"/>
      <c r="M267" s="8"/>
      <c r="N267" s="8"/>
      <c r="O267" s="29">
        <f>IF(D267=INDEX(YesNo,3),1,IF(D267=INDEX(YesNo,2),2,0))</f>
        <v>0</v>
      </c>
    </row>
    <row r="268" spans="1:15" x14ac:dyDescent="0.25">
      <c r="A268" s="210"/>
      <c r="B268" s="8"/>
      <c r="C268" s="216"/>
      <c r="D268" s="8"/>
      <c r="E268" s="8"/>
      <c r="F268" s="8"/>
      <c r="G268" s="8"/>
      <c r="H268" s="8"/>
      <c r="I268" s="8"/>
      <c r="J268" s="8"/>
      <c r="K268" s="8"/>
      <c r="L268" s="8"/>
      <c r="M268" s="8"/>
      <c r="N268" s="8"/>
      <c r="O268" s="212" t="s">
        <v>1435</v>
      </c>
    </row>
    <row r="269" spans="1:15" ht="12.6" customHeight="1" x14ac:dyDescent="0.25">
      <c r="A269" s="210"/>
      <c r="B269" s="8"/>
      <c r="C269" s="216"/>
      <c r="D269" s="252" t="s">
        <v>1465</v>
      </c>
      <c r="E269" s="252"/>
      <c r="F269" s="252"/>
      <c r="G269" s="252"/>
      <c r="H269" s="252"/>
      <c r="I269" s="252"/>
      <c r="J269" s="252"/>
      <c r="K269" s="252"/>
      <c r="L269" s="252"/>
      <c r="M269" s="252"/>
      <c r="N269" s="8"/>
      <c r="O269" s="29" t="b">
        <f>CNTR_Aircraftperformancemethod=2</f>
        <v>0</v>
      </c>
    </row>
    <row r="270" spans="1:15" x14ac:dyDescent="0.25">
      <c r="A270" s="210"/>
      <c r="B270" s="8"/>
      <c r="C270" s="216"/>
      <c r="D270" s="8"/>
      <c r="E270" s="8"/>
      <c r="F270" s="8"/>
      <c r="G270" s="8"/>
      <c r="H270" s="8"/>
      <c r="I270" s="8"/>
      <c r="J270" s="8"/>
      <c r="K270" s="8"/>
      <c r="L270" s="8"/>
      <c r="M270" s="8"/>
      <c r="N270" s="8"/>
    </row>
    <row r="271" spans="1:15" x14ac:dyDescent="0.25">
      <c r="A271" s="210"/>
      <c r="B271" s="8"/>
      <c r="C271" s="220" t="s">
        <v>1394</v>
      </c>
      <c r="D271" s="242" t="s">
        <v>1483</v>
      </c>
      <c r="E271" s="242"/>
      <c r="F271" s="242"/>
      <c r="G271" s="242"/>
      <c r="H271" s="242"/>
      <c r="I271" s="242"/>
      <c r="J271" s="242"/>
      <c r="K271" s="242"/>
      <c r="L271" s="242"/>
      <c r="M271" s="242"/>
      <c r="N271" s="8"/>
      <c r="O271" s="210" t="s">
        <v>1175</v>
      </c>
    </row>
    <row r="272" spans="1:15" ht="25.5" customHeight="1" x14ac:dyDescent="0.25">
      <c r="A272" s="210"/>
      <c r="B272" s="8"/>
      <c r="C272" s="216"/>
      <c r="D272" s="258" t="s">
        <v>1277</v>
      </c>
      <c r="E272" s="258"/>
      <c r="F272" s="258"/>
      <c r="G272" s="258"/>
      <c r="H272" s="258"/>
      <c r="I272" s="258"/>
      <c r="J272" s="258"/>
      <c r="K272" s="258"/>
      <c r="L272" s="258"/>
      <c r="M272" s="258"/>
      <c r="N272" s="8"/>
      <c r="O272" s="29" t="b">
        <f>OR(CNTR_No_NonCo2, CNTR_OwnData, CNTR_Aircraftperformance=1, CNTR_Aircraftperformancemethod=1)</f>
        <v>0</v>
      </c>
    </row>
    <row r="273" spans="1:15" ht="12.75" customHeight="1" x14ac:dyDescent="0.25">
      <c r="A273" s="210"/>
      <c r="B273" s="8"/>
      <c r="C273" s="25"/>
      <c r="D273" s="294" t="s">
        <v>297</v>
      </c>
      <c r="E273" s="295"/>
      <c r="F273" s="296"/>
      <c r="G273" s="296"/>
      <c r="H273" s="296"/>
      <c r="I273" s="297"/>
      <c r="J273" s="161"/>
      <c r="K273" s="8"/>
      <c r="L273" s="8"/>
      <c r="M273" s="8"/>
      <c r="N273" s="8"/>
      <c r="O273" s="210" t="s">
        <v>1528</v>
      </c>
    </row>
    <row r="274" spans="1:15" x14ac:dyDescent="0.25">
      <c r="A274" s="210"/>
      <c r="B274" s="8"/>
      <c r="C274" s="216"/>
      <c r="D274" s="8"/>
      <c r="E274" s="8"/>
      <c r="F274" s="8"/>
      <c r="G274" s="8"/>
      <c r="H274" s="8"/>
      <c r="I274" s="8"/>
      <c r="J274" s="8"/>
      <c r="K274" s="8"/>
      <c r="L274" s="8"/>
      <c r="M274" s="8"/>
      <c r="N274" s="8"/>
      <c r="O274" s="238" t="b">
        <f>D273=INDEX(EUconst_NonCo2Performance,5)</f>
        <v>0</v>
      </c>
    </row>
    <row r="275" spans="1:15" x14ac:dyDescent="0.25">
      <c r="A275" s="210"/>
      <c r="B275" s="8"/>
      <c r="C275" s="220" t="s">
        <v>1395</v>
      </c>
      <c r="D275" s="242" t="s">
        <v>1349</v>
      </c>
      <c r="E275" s="242"/>
      <c r="F275" s="242"/>
      <c r="G275" s="242"/>
      <c r="H275" s="242"/>
      <c r="I275" s="242"/>
      <c r="J275" s="242"/>
      <c r="K275" s="242"/>
      <c r="L275" s="242"/>
      <c r="M275" s="242"/>
      <c r="N275" s="8"/>
    </row>
    <row r="276" spans="1:15" ht="52.35" customHeight="1" x14ac:dyDescent="0.25">
      <c r="A276" s="210"/>
      <c r="B276" s="8"/>
      <c r="C276" s="216"/>
      <c r="D276" s="258" t="s">
        <v>1466</v>
      </c>
      <c r="E276" s="258"/>
      <c r="F276" s="258"/>
      <c r="G276" s="258"/>
      <c r="H276" s="258"/>
      <c r="I276" s="258"/>
      <c r="J276" s="258"/>
      <c r="K276" s="258"/>
      <c r="L276" s="258"/>
      <c r="M276" s="258"/>
      <c r="N276" s="8"/>
      <c r="O276" s="210" t="s">
        <v>1175</v>
      </c>
    </row>
    <row r="277" spans="1:15" ht="42.75" customHeight="1" x14ac:dyDescent="0.25">
      <c r="A277" s="210"/>
      <c r="B277" s="8"/>
      <c r="C277" s="216"/>
      <c r="D277" s="251"/>
      <c r="E277" s="265"/>
      <c r="F277" s="265"/>
      <c r="G277" s="265"/>
      <c r="H277" s="265"/>
      <c r="I277" s="265"/>
      <c r="J277" s="265"/>
      <c r="K277" s="265"/>
      <c r="L277" s="265"/>
      <c r="M277" s="247"/>
      <c r="N277" s="8"/>
      <c r="O277" s="29" t="b">
        <f>OR(CNTR_No_NonCo2, CNTR_OwnData, CNTR_Aircraftperformance=1, CNTR_Aircraftperformancemethod=1, CNTR_PerformanceMethodDefault)</f>
        <v>0</v>
      </c>
    </row>
    <row r="278" spans="1:15" x14ac:dyDescent="0.25">
      <c r="A278" s="210"/>
      <c r="B278" s="8"/>
      <c r="C278" s="216"/>
      <c r="D278" s="8"/>
      <c r="E278" s="8"/>
      <c r="F278" s="8"/>
      <c r="G278" s="8"/>
      <c r="H278" s="8"/>
      <c r="I278" s="8"/>
      <c r="J278" s="8"/>
      <c r="K278" s="8"/>
      <c r="L278" s="8"/>
      <c r="M278" s="8"/>
      <c r="N278" s="8"/>
    </row>
    <row r="279" spans="1:15" x14ac:dyDescent="0.25">
      <c r="A279" s="210"/>
      <c r="B279" s="8"/>
      <c r="C279" s="221" t="s">
        <v>1396</v>
      </c>
      <c r="D279" s="249" t="s">
        <v>1423</v>
      </c>
      <c r="E279" s="266"/>
      <c r="F279" s="266"/>
      <c r="G279" s="266"/>
      <c r="H279" s="266"/>
      <c r="I279" s="266"/>
      <c r="J279" s="266"/>
      <c r="K279" s="266"/>
      <c r="L279" s="266"/>
      <c r="M279" s="266"/>
      <c r="N279" s="8"/>
    </row>
    <row r="280" spans="1:15" ht="4.95" customHeight="1" x14ac:dyDescent="0.25">
      <c r="A280" s="210"/>
      <c r="B280" s="8"/>
      <c r="C280" s="216"/>
      <c r="D280" s="161"/>
      <c r="E280" s="161"/>
      <c r="F280" s="161"/>
      <c r="G280" s="161"/>
      <c r="H280" s="161"/>
      <c r="I280" s="161"/>
      <c r="J280" s="161"/>
      <c r="K280" s="161"/>
      <c r="L280" s="161"/>
      <c r="M280" s="161"/>
      <c r="N280" s="8"/>
    </row>
    <row r="281" spans="1:15" x14ac:dyDescent="0.25">
      <c r="A281" s="210"/>
      <c r="B281" s="8"/>
      <c r="C281" s="222"/>
      <c r="D281" s="272" t="s">
        <v>1467</v>
      </c>
      <c r="E281" s="273"/>
      <c r="F281" s="273"/>
      <c r="G281" s="273"/>
      <c r="H281" s="273"/>
      <c r="I281" s="273"/>
      <c r="J281" s="273"/>
      <c r="K281" s="273"/>
      <c r="L281" s="273"/>
      <c r="M281" s="273"/>
      <c r="N281" s="8"/>
      <c r="O281" s="210" t="s">
        <v>1175</v>
      </c>
    </row>
    <row r="282" spans="1:15" ht="12.75" customHeight="1" x14ac:dyDescent="0.25">
      <c r="A282" s="210"/>
      <c r="B282" s="8"/>
      <c r="C282" s="8"/>
      <c r="D282" s="276" t="s">
        <v>1530</v>
      </c>
      <c r="E282" s="277"/>
      <c r="F282" s="277"/>
      <c r="G282" s="277"/>
      <c r="H282" s="277"/>
      <c r="I282" s="277"/>
      <c r="J282" s="277"/>
      <c r="K282" s="277"/>
      <c r="L282" s="277"/>
      <c r="M282" s="277"/>
      <c r="N282" s="8"/>
    </row>
    <row r="283" spans="1:15" ht="4.95" customHeight="1" x14ac:dyDescent="0.25">
      <c r="A283" s="210"/>
      <c r="B283" s="8"/>
      <c r="C283" s="216"/>
      <c r="D283" s="8"/>
      <c r="E283" s="8"/>
      <c r="F283" s="8"/>
      <c r="G283" s="8"/>
      <c r="H283" s="8"/>
      <c r="I283" s="8"/>
      <c r="J283" s="8"/>
      <c r="K283" s="8"/>
      <c r="L283" s="8"/>
      <c r="M283" s="8"/>
      <c r="N283" s="8"/>
    </row>
    <row r="284" spans="1:15" ht="38.25" customHeight="1" x14ac:dyDescent="0.25">
      <c r="A284" s="210"/>
      <c r="B284" s="8"/>
      <c r="C284" s="216"/>
      <c r="D284" s="274" t="s">
        <v>268</v>
      </c>
      <c r="E284" s="275"/>
      <c r="F284" s="268" t="s">
        <v>1351</v>
      </c>
      <c r="G284" s="270"/>
      <c r="H284" s="292" t="s">
        <v>1278</v>
      </c>
      <c r="I284" s="293"/>
      <c r="J284" s="293"/>
      <c r="K284" s="293"/>
      <c r="L284" s="293"/>
      <c r="M284" s="293"/>
      <c r="N284" s="8"/>
      <c r="O284" s="29" t="b">
        <f>OR(CNTR_No_NonCo2, CNTR_OwnData, CNTR_Aircraftperformance=1, CNTR_Aircraftperformancemethod=2)</f>
        <v>0</v>
      </c>
    </row>
    <row r="285" spans="1:15" x14ac:dyDescent="0.25">
      <c r="A285" s="210"/>
      <c r="B285" s="8"/>
      <c r="C285" s="216"/>
      <c r="D285" s="263"/>
      <c r="E285" s="264"/>
      <c r="F285" s="253" t="s">
        <v>297</v>
      </c>
      <c r="G285" s="281"/>
      <c r="H285" s="256"/>
      <c r="I285" s="248"/>
      <c r="J285" s="248"/>
      <c r="K285" s="248"/>
      <c r="L285" s="248"/>
      <c r="M285" s="248"/>
      <c r="N285" s="8"/>
      <c r="O285" s="210" t="b">
        <f t="shared" ref="O285:O294" si="3">F285=INDEX(EUconst_NonCo2Performance,5)</f>
        <v>0</v>
      </c>
    </row>
    <row r="286" spans="1:15" x14ac:dyDescent="0.25">
      <c r="A286" s="210"/>
      <c r="B286" s="8"/>
      <c r="C286" s="216"/>
      <c r="D286" s="263"/>
      <c r="E286" s="264"/>
      <c r="F286" s="253" t="s">
        <v>297</v>
      </c>
      <c r="G286" s="281"/>
      <c r="H286" s="256"/>
      <c r="I286" s="248"/>
      <c r="J286" s="248"/>
      <c r="K286" s="248"/>
      <c r="L286" s="248"/>
      <c r="M286" s="248"/>
      <c r="N286" s="8"/>
      <c r="O286" s="210" t="b">
        <f t="shared" si="3"/>
        <v>0</v>
      </c>
    </row>
    <row r="287" spans="1:15" x14ac:dyDescent="0.25">
      <c r="A287" s="210"/>
      <c r="B287" s="8"/>
      <c r="C287" s="216"/>
      <c r="D287" s="263"/>
      <c r="E287" s="264"/>
      <c r="F287" s="253" t="s">
        <v>297</v>
      </c>
      <c r="G287" s="281"/>
      <c r="H287" s="256"/>
      <c r="I287" s="248"/>
      <c r="J287" s="248"/>
      <c r="K287" s="248"/>
      <c r="L287" s="248"/>
      <c r="M287" s="248"/>
      <c r="N287" s="8"/>
      <c r="O287" s="210" t="b">
        <f t="shared" si="3"/>
        <v>0</v>
      </c>
    </row>
    <row r="288" spans="1:15" x14ac:dyDescent="0.25">
      <c r="A288" s="210"/>
      <c r="B288" s="8"/>
      <c r="C288" s="216"/>
      <c r="D288" s="263"/>
      <c r="E288" s="264"/>
      <c r="F288" s="253" t="s">
        <v>297</v>
      </c>
      <c r="G288" s="281"/>
      <c r="H288" s="256"/>
      <c r="I288" s="248"/>
      <c r="J288" s="248"/>
      <c r="K288" s="248"/>
      <c r="L288" s="248"/>
      <c r="M288" s="248"/>
      <c r="N288" s="8"/>
      <c r="O288" s="210" t="b">
        <f t="shared" si="3"/>
        <v>0</v>
      </c>
    </row>
    <row r="289" spans="1:15" x14ac:dyDescent="0.25">
      <c r="A289" s="210"/>
      <c r="B289" s="8"/>
      <c r="C289" s="216"/>
      <c r="D289" s="263"/>
      <c r="E289" s="264"/>
      <c r="F289" s="253" t="s">
        <v>297</v>
      </c>
      <c r="G289" s="281"/>
      <c r="H289" s="256"/>
      <c r="I289" s="248"/>
      <c r="J289" s="248"/>
      <c r="K289" s="248"/>
      <c r="L289" s="248"/>
      <c r="M289" s="248"/>
      <c r="N289" s="8"/>
      <c r="O289" s="210" t="b">
        <f t="shared" si="3"/>
        <v>0</v>
      </c>
    </row>
    <row r="290" spans="1:15" x14ac:dyDescent="0.25">
      <c r="A290" s="210"/>
      <c r="B290" s="8"/>
      <c r="C290" s="216"/>
      <c r="D290" s="263"/>
      <c r="E290" s="264"/>
      <c r="F290" s="253" t="s">
        <v>297</v>
      </c>
      <c r="G290" s="281"/>
      <c r="H290" s="256"/>
      <c r="I290" s="248"/>
      <c r="J290" s="248"/>
      <c r="K290" s="248"/>
      <c r="L290" s="248"/>
      <c r="M290" s="248"/>
      <c r="N290" s="8"/>
      <c r="O290" s="210" t="b">
        <f t="shared" si="3"/>
        <v>0</v>
      </c>
    </row>
    <row r="291" spans="1:15" x14ac:dyDescent="0.25">
      <c r="A291" s="210"/>
      <c r="B291" s="8"/>
      <c r="C291" s="216"/>
      <c r="D291" s="263"/>
      <c r="E291" s="264"/>
      <c r="F291" s="253" t="s">
        <v>297</v>
      </c>
      <c r="G291" s="281"/>
      <c r="H291" s="256"/>
      <c r="I291" s="248"/>
      <c r="J291" s="248"/>
      <c r="K291" s="248"/>
      <c r="L291" s="248"/>
      <c r="M291" s="248"/>
      <c r="N291" s="8"/>
      <c r="O291" s="210" t="b">
        <f t="shared" si="3"/>
        <v>0</v>
      </c>
    </row>
    <row r="292" spans="1:15" x14ac:dyDescent="0.25">
      <c r="A292" s="210"/>
      <c r="B292" s="8"/>
      <c r="C292" s="216"/>
      <c r="D292" s="263"/>
      <c r="E292" s="264"/>
      <c r="F292" s="253" t="s">
        <v>297</v>
      </c>
      <c r="G292" s="281"/>
      <c r="H292" s="256"/>
      <c r="I292" s="248"/>
      <c r="J292" s="248"/>
      <c r="K292" s="248"/>
      <c r="L292" s="248"/>
      <c r="M292" s="248"/>
      <c r="N292" s="8"/>
      <c r="O292" s="210" t="b">
        <f t="shared" si="3"/>
        <v>0</v>
      </c>
    </row>
    <row r="293" spans="1:15" x14ac:dyDescent="0.25">
      <c r="A293" s="210"/>
      <c r="B293" s="8"/>
      <c r="C293" s="216"/>
      <c r="D293" s="263"/>
      <c r="E293" s="264"/>
      <c r="F293" s="253" t="s">
        <v>297</v>
      </c>
      <c r="G293" s="281"/>
      <c r="H293" s="256"/>
      <c r="I293" s="248"/>
      <c r="J293" s="248"/>
      <c r="K293" s="248"/>
      <c r="L293" s="248"/>
      <c r="M293" s="248"/>
      <c r="N293" s="8"/>
      <c r="O293" s="210" t="b">
        <f t="shared" si="3"/>
        <v>0</v>
      </c>
    </row>
    <row r="294" spans="1:15" x14ac:dyDescent="0.25">
      <c r="A294" s="210"/>
      <c r="B294" s="8"/>
      <c r="C294" s="216"/>
      <c r="D294" s="263"/>
      <c r="E294" s="264"/>
      <c r="F294" s="253" t="s">
        <v>297</v>
      </c>
      <c r="G294" s="281"/>
      <c r="H294" s="256"/>
      <c r="I294" s="248"/>
      <c r="J294" s="248"/>
      <c r="K294" s="248"/>
      <c r="L294" s="248"/>
      <c r="M294" s="248"/>
      <c r="N294" s="8"/>
      <c r="O294" s="210" t="b">
        <f t="shared" si="3"/>
        <v>0</v>
      </c>
    </row>
    <row r="295" spans="1:15" ht="25.5" customHeight="1" x14ac:dyDescent="0.25">
      <c r="A295" s="210"/>
      <c r="B295" s="8"/>
      <c r="C295" s="216"/>
      <c r="D295" s="272" t="s">
        <v>886</v>
      </c>
      <c r="E295" s="273"/>
      <c r="F295" s="273"/>
      <c r="G295" s="273"/>
      <c r="H295" s="273"/>
      <c r="I295" s="273"/>
      <c r="J295" s="273"/>
      <c r="K295" s="273"/>
      <c r="L295" s="273"/>
      <c r="M295" s="273"/>
      <c r="N295" s="8"/>
    </row>
    <row r="296" spans="1:15" x14ac:dyDescent="0.25">
      <c r="A296" s="210"/>
      <c r="B296" s="8"/>
      <c r="C296" s="216"/>
      <c r="D296" s="8"/>
      <c r="E296" s="8"/>
      <c r="F296" s="8"/>
      <c r="G296" s="8"/>
      <c r="H296" s="8"/>
      <c r="I296" s="8"/>
      <c r="J296" s="8"/>
      <c r="K296" s="8"/>
      <c r="L296" s="8"/>
      <c r="M296" s="8"/>
      <c r="N296" s="8"/>
    </row>
    <row r="297" spans="1:15" ht="15.6" customHeight="1" x14ac:dyDescent="0.25">
      <c r="A297" s="210"/>
      <c r="B297" s="8"/>
      <c r="C297" s="223" t="s">
        <v>253</v>
      </c>
      <c r="D297" s="282" t="s">
        <v>1280</v>
      </c>
      <c r="E297" s="282"/>
      <c r="F297" s="282"/>
      <c r="G297" s="282"/>
      <c r="H297" s="282"/>
      <c r="I297" s="282"/>
      <c r="J297" s="282"/>
      <c r="K297" s="282"/>
      <c r="L297" s="282"/>
      <c r="M297" s="282"/>
      <c r="N297" s="8"/>
    </row>
    <row r="298" spans="1:15" x14ac:dyDescent="0.25">
      <c r="A298" s="210"/>
      <c r="B298" s="8"/>
      <c r="C298" s="216"/>
      <c r="D298" s="8"/>
      <c r="E298" s="8"/>
      <c r="F298" s="8"/>
      <c r="G298" s="8"/>
      <c r="H298" s="8"/>
      <c r="I298" s="8"/>
      <c r="J298" s="8"/>
      <c r="K298" s="8"/>
      <c r="L298" s="8"/>
      <c r="M298" s="8"/>
      <c r="N298" s="8"/>
      <c r="O298" s="210" t="s">
        <v>1175</v>
      </c>
    </row>
    <row r="299" spans="1:15" ht="13.2" customHeight="1" x14ac:dyDescent="0.25">
      <c r="A299" s="210"/>
      <c r="B299" s="8"/>
      <c r="C299" s="220" t="s">
        <v>288</v>
      </c>
      <c r="D299" s="242" t="s">
        <v>1484</v>
      </c>
      <c r="E299" s="242"/>
      <c r="F299" s="242"/>
      <c r="G299" s="242"/>
      <c r="H299" s="242"/>
      <c r="I299" s="242"/>
      <c r="J299" s="242"/>
      <c r="K299" s="242"/>
      <c r="L299" s="242"/>
      <c r="M299" s="242"/>
      <c r="N299" s="8"/>
      <c r="O299" s="224" t="b">
        <f>OR(CNTR_No_NonCo2, CNTR_OwnData)</f>
        <v>0</v>
      </c>
    </row>
    <row r="300" spans="1:15" ht="26.4" customHeight="1" x14ac:dyDescent="0.25">
      <c r="A300" s="210"/>
      <c r="B300" s="8"/>
      <c r="C300" s="216"/>
      <c r="D300" s="258" t="s">
        <v>1468</v>
      </c>
      <c r="E300" s="258"/>
      <c r="F300" s="258"/>
      <c r="G300" s="258"/>
      <c r="H300" s="258"/>
      <c r="I300" s="258"/>
      <c r="J300" s="258"/>
      <c r="K300" s="258"/>
      <c r="L300" s="258"/>
      <c r="M300" s="258"/>
      <c r="N300" s="8"/>
      <c r="O300" s="210" t="s">
        <v>1495</v>
      </c>
    </row>
    <row r="301" spans="1:15" x14ac:dyDescent="0.25">
      <c r="A301" s="210"/>
      <c r="B301" s="8"/>
      <c r="C301" s="25"/>
      <c r="D301" s="279" t="s">
        <v>297</v>
      </c>
      <c r="E301" s="283"/>
      <c r="F301" s="205"/>
      <c r="G301" s="205"/>
      <c r="H301" s="161"/>
      <c r="I301" s="161"/>
      <c r="J301" s="161"/>
      <c r="K301" s="8"/>
      <c r="L301" s="8"/>
      <c r="M301" s="8"/>
      <c r="N301" s="8"/>
      <c r="O301" s="29">
        <f>IF(D301=INDEX(YesNo,3),1,IF(D301=INDEX(YesNo,2),2,0))</f>
        <v>0</v>
      </c>
    </row>
    <row r="302" spans="1:15" x14ac:dyDescent="0.25">
      <c r="A302" s="210"/>
      <c r="B302" s="8"/>
      <c r="C302" s="216"/>
      <c r="D302" s="8"/>
      <c r="E302" s="8"/>
      <c r="F302" s="8"/>
      <c r="G302" s="8"/>
      <c r="H302" s="8"/>
      <c r="I302" s="8"/>
      <c r="J302" s="8"/>
      <c r="K302" s="8"/>
      <c r="L302" s="8"/>
      <c r="M302" s="8"/>
      <c r="N302" s="8"/>
      <c r="O302" s="212" t="s">
        <v>1435</v>
      </c>
    </row>
    <row r="303" spans="1:15" ht="12.6" customHeight="1" x14ac:dyDescent="0.25">
      <c r="A303" s="210"/>
      <c r="B303" s="8"/>
      <c r="C303" s="216"/>
      <c r="D303" s="243" t="s">
        <v>1469</v>
      </c>
      <c r="E303" s="243"/>
      <c r="F303" s="243"/>
      <c r="G303" s="243"/>
      <c r="H303" s="243"/>
      <c r="I303" s="243"/>
      <c r="J303" s="243"/>
      <c r="K303" s="243"/>
      <c r="L303" s="243"/>
      <c r="M303" s="243"/>
      <c r="N303" s="8"/>
      <c r="O303" s="29" t="b">
        <f>CNTR_UseFuelProperties=2</f>
        <v>0</v>
      </c>
    </row>
    <row r="304" spans="1:15" x14ac:dyDescent="0.25">
      <c r="A304" s="210"/>
      <c r="B304" s="8"/>
      <c r="C304" s="216"/>
      <c r="D304" s="8"/>
      <c r="E304" s="8"/>
      <c r="F304" s="8"/>
      <c r="G304" s="8"/>
      <c r="H304" s="8"/>
      <c r="I304" s="8"/>
      <c r="J304" s="8"/>
      <c r="K304" s="8"/>
      <c r="L304" s="8"/>
      <c r="M304" s="8"/>
      <c r="N304" s="8"/>
      <c r="O304" s="210" t="s">
        <v>1175</v>
      </c>
    </row>
    <row r="305" spans="1:15" x14ac:dyDescent="0.25">
      <c r="A305" s="210"/>
      <c r="B305" s="8"/>
      <c r="C305" s="220" t="s">
        <v>1393</v>
      </c>
      <c r="D305" s="242" t="s">
        <v>1485</v>
      </c>
      <c r="E305" s="242"/>
      <c r="F305" s="242"/>
      <c r="G305" s="242"/>
      <c r="H305" s="242"/>
      <c r="I305" s="242"/>
      <c r="J305" s="242"/>
      <c r="K305" s="242"/>
      <c r="L305" s="242"/>
      <c r="M305" s="242"/>
      <c r="N305" s="8"/>
      <c r="O305" s="29" t="b">
        <f>OR(CNTR_No_NonCo2, CNTR_OwnData, CNTR_UseFuelProperties=1)</f>
        <v>0</v>
      </c>
    </row>
    <row r="306" spans="1:15" ht="25.5" customHeight="1" x14ac:dyDescent="0.25">
      <c r="A306" s="210"/>
      <c r="B306" s="8"/>
      <c r="C306" s="216"/>
      <c r="D306" s="258" t="s">
        <v>1471</v>
      </c>
      <c r="E306" s="258"/>
      <c r="F306" s="258"/>
      <c r="G306" s="258"/>
      <c r="H306" s="258"/>
      <c r="I306" s="258"/>
      <c r="J306" s="258"/>
      <c r="K306" s="258"/>
      <c r="L306" s="258"/>
      <c r="M306" s="258"/>
      <c r="N306" s="8"/>
      <c r="O306" s="210" t="s">
        <v>1432</v>
      </c>
    </row>
    <row r="307" spans="1:15" x14ac:dyDescent="0.25">
      <c r="A307" s="210"/>
      <c r="B307" s="8"/>
      <c r="C307" s="25"/>
      <c r="D307" s="279" t="s">
        <v>297</v>
      </c>
      <c r="E307" s="283"/>
      <c r="F307" s="205"/>
      <c r="G307" s="205"/>
      <c r="H307" s="161"/>
      <c r="I307" s="161"/>
      <c r="J307" s="161"/>
      <c r="K307" s="8"/>
      <c r="L307" s="8"/>
      <c r="M307" s="8"/>
      <c r="N307" s="8"/>
      <c r="O307" s="29">
        <f>IF(D307=INDEX(YesNo,3),1,IF(D307=INDEX(YesNo,2),2,0))</f>
        <v>0</v>
      </c>
    </row>
    <row r="308" spans="1:15" x14ac:dyDescent="0.25">
      <c r="A308" s="210"/>
      <c r="B308" s="8"/>
      <c r="C308" s="216"/>
      <c r="D308" s="8"/>
      <c r="E308" s="8"/>
      <c r="F308" s="8"/>
      <c r="G308" s="8"/>
      <c r="H308" s="8"/>
      <c r="I308" s="8"/>
      <c r="J308" s="8"/>
      <c r="K308" s="8"/>
      <c r="L308" s="8"/>
      <c r="M308" s="8"/>
      <c r="N308" s="8"/>
      <c r="O308" s="212" t="s">
        <v>1435</v>
      </c>
    </row>
    <row r="309" spans="1:15" ht="12.6" customHeight="1" x14ac:dyDescent="0.25">
      <c r="A309" s="210"/>
      <c r="B309" s="8"/>
      <c r="C309" s="216"/>
      <c r="D309" s="252" t="s">
        <v>1472</v>
      </c>
      <c r="E309" s="252"/>
      <c r="F309" s="252"/>
      <c r="G309" s="252"/>
      <c r="H309" s="252"/>
      <c r="I309" s="252"/>
      <c r="J309" s="252"/>
      <c r="K309" s="252"/>
      <c r="L309" s="252"/>
      <c r="M309" s="252"/>
      <c r="N309" s="8"/>
      <c r="O309" s="29" t="b">
        <f>CNTR_Fuelproperties=2</f>
        <v>0</v>
      </c>
    </row>
    <row r="310" spans="1:15" x14ac:dyDescent="0.25">
      <c r="A310" s="210"/>
      <c r="B310" s="8"/>
      <c r="C310" s="216"/>
      <c r="D310" s="8"/>
      <c r="E310" s="8"/>
      <c r="F310" s="8"/>
      <c r="G310" s="8"/>
      <c r="H310" s="8"/>
      <c r="I310" s="8"/>
      <c r="J310" s="8"/>
      <c r="K310" s="8"/>
      <c r="L310" s="8"/>
      <c r="M310" s="8"/>
      <c r="N310" s="8"/>
      <c r="O310" s="210" t="s">
        <v>1175</v>
      </c>
    </row>
    <row r="311" spans="1:15" x14ac:dyDescent="0.25">
      <c r="A311" s="210"/>
      <c r="B311" s="8"/>
      <c r="C311" s="220" t="s">
        <v>1394</v>
      </c>
      <c r="D311" s="242" t="s">
        <v>1473</v>
      </c>
      <c r="E311" s="242"/>
      <c r="F311" s="242"/>
      <c r="G311" s="242"/>
      <c r="H311" s="242"/>
      <c r="I311" s="242"/>
      <c r="J311" s="242"/>
      <c r="K311" s="242"/>
      <c r="L311" s="242"/>
      <c r="M311" s="242"/>
      <c r="N311" s="8"/>
      <c r="O311" s="29" t="b">
        <f>OR(CNTR_No_NonCo2, CNTR_OwnData, CNTR_UseFuelProperties=1, CNTR_Fuelproperties=1)</f>
        <v>0</v>
      </c>
    </row>
    <row r="312" spans="1:15" ht="13.2" customHeight="1" x14ac:dyDescent="0.25">
      <c r="A312" s="210"/>
      <c r="B312" s="8"/>
      <c r="C312" s="216"/>
      <c r="D312" s="258" t="s">
        <v>1486</v>
      </c>
      <c r="E312" s="258"/>
      <c r="F312" s="258"/>
      <c r="G312" s="258"/>
      <c r="H312" s="258"/>
      <c r="I312" s="258"/>
      <c r="J312" s="258"/>
      <c r="K312" s="258"/>
      <c r="L312" s="258"/>
      <c r="M312" s="258"/>
      <c r="N312" s="8"/>
      <c r="O312" s="210" t="s">
        <v>1433</v>
      </c>
    </row>
    <row r="313" spans="1:15" ht="12.75" customHeight="1" x14ac:dyDescent="0.25">
      <c r="A313" s="210"/>
      <c r="B313" s="8"/>
      <c r="C313" s="25"/>
      <c r="D313" s="279" t="s">
        <v>297</v>
      </c>
      <c r="E313" s="280"/>
      <c r="F313" s="265"/>
      <c r="G313" s="265"/>
      <c r="H313" s="265"/>
      <c r="I313" s="247"/>
      <c r="J313" s="161"/>
      <c r="K313" s="8"/>
      <c r="L313" s="8"/>
      <c r="M313" s="8"/>
      <c r="N313" s="8"/>
      <c r="O313" s="29">
        <f>IF(D313=INDEX(EUconst_NonCo2Fuel,3),1,0)</f>
        <v>0</v>
      </c>
    </row>
    <row r="314" spans="1:15" x14ac:dyDescent="0.25">
      <c r="A314" s="210"/>
      <c r="B314" s="8"/>
      <c r="C314" s="216"/>
      <c r="D314" s="8"/>
      <c r="E314" s="8"/>
      <c r="F314" s="8"/>
      <c r="G314" s="8"/>
      <c r="H314" s="8"/>
      <c r="I314" s="8"/>
      <c r="J314" s="8"/>
      <c r="K314" s="8"/>
      <c r="L314" s="8"/>
      <c r="M314" s="8"/>
      <c r="N314" s="8"/>
    </row>
    <row r="315" spans="1:15" x14ac:dyDescent="0.25">
      <c r="A315" s="210"/>
      <c r="B315" s="8"/>
      <c r="C315" s="220" t="s">
        <v>1395</v>
      </c>
      <c r="D315" s="242" t="s">
        <v>1487</v>
      </c>
      <c r="E315" s="242"/>
      <c r="F315" s="242"/>
      <c r="G315" s="242"/>
      <c r="H315" s="242"/>
      <c r="I315" s="242"/>
      <c r="J315" s="242"/>
      <c r="K315" s="242"/>
      <c r="L315" s="242"/>
      <c r="M315" s="242"/>
      <c r="N315" s="8"/>
    </row>
    <row r="316" spans="1:15" ht="25.5" customHeight="1" x14ac:dyDescent="0.25">
      <c r="A316" s="210"/>
      <c r="B316" s="8"/>
      <c r="C316" s="216"/>
      <c r="D316" s="258" t="s">
        <v>1284</v>
      </c>
      <c r="E316" s="258"/>
      <c r="F316" s="258"/>
      <c r="G316" s="258"/>
      <c r="H316" s="258"/>
      <c r="I316" s="258"/>
      <c r="J316" s="258"/>
      <c r="K316" s="258"/>
      <c r="L316" s="258"/>
      <c r="M316" s="258"/>
      <c r="N316" s="8"/>
      <c r="O316" s="210" t="s">
        <v>1175</v>
      </c>
    </row>
    <row r="317" spans="1:15" ht="42.75" customHeight="1" x14ac:dyDescent="0.25">
      <c r="A317" s="210"/>
      <c r="B317" s="8"/>
      <c r="C317" s="216"/>
      <c r="D317" s="251"/>
      <c r="E317" s="265"/>
      <c r="F317" s="265"/>
      <c r="G317" s="265"/>
      <c r="H317" s="265"/>
      <c r="I317" s="265"/>
      <c r="J317" s="265"/>
      <c r="K317" s="265"/>
      <c r="L317" s="265"/>
      <c r="M317" s="247"/>
      <c r="N317" s="8"/>
      <c r="O317" s="29" t="b">
        <f>OR(CNTR_No_NonCo2, CNTR_OwnData, CNTR_UseFuelProperties=1, CNTR_Fuelproperties=1, CNTR_Fueldatasource=1)</f>
        <v>0</v>
      </c>
    </row>
    <row r="318" spans="1:15" x14ac:dyDescent="0.25">
      <c r="A318" s="210"/>
      <c r="B318" s="8"/>
      <c r="C318" s="216"/>
      <c r="D318" s="8"/>
      <c r="E318" s="8"/>
      <c r="F318" s="8"/>
      <c r="G318" s="8"/>
      <c r="H318" s="8"/>
      <c r="I318" s="8"/>
      <c r="J318" s="8"/>
      <c r="K318" s="8"/>
      <c r="L318" s="8"/>
      <c r="M318" s="8"/>
      <c r="N318" s="8"/>
    </row>
    <row r="319" spans="1:15" x14ac:dyDescent="0.25">
      <c r="A319" s="210"/>
      <c r="B319" s="8"/>
      <c r="C319" s="221" t="s">
        <v>1396</v>
      </c>
      <c r="D319" s="249" t="s">
        <v>1489</v>
      </c>
      <c r="E319" s="266"/>
      <c r="F319" s="266"/>
      <c r="G319" s="266"/>
      <c r="H319" s="266"/>
      <c r="I319" s="266"/>
      <c r="J319" s="266"/>
      <c r="K319" s="266"/>
      <c r="L319" s="266"/>
      <c r="M319" s="266"/>
      <c r="N319" s="8"/>
    </row>
    <row r="320" spans="1:15" ht="4.95" customHeight="1" x14ac:dyDescent="0.25">
      <c r="A320" s="210"/>
      <c r="B320" s="8"/>
      <c r="C320" s="216"/>
      <c r="D320" s="8"/>
      <c r="E320" s="8"/>
      <c r="F320" s="8"/>
      <c r="G320" s="8"/>
      <c r="H320" s="8"/>
      <c r="I320" s="8"/>
      <c r="J320" s="8"/>
      <c r="K320" s="8"/>
      <c r="L320" s="8"/>
      <c r="M320" s="8"/>
      <c r="N320" s="8"/>
    </row>
    <row r="321" spans="1:15" x14ac:dyDescent="0.25">
      <c r="A321" s="210"/>
      <c r="B321" s="8"/>
      <c r="C321" s="222"/>
      <c r="D321" s="272" t="s">
        <v>1488</v>
      </c>
      <c r="E321" s="273"/>
      <c r="F321" s="273"/>
      <c r="G321" s="273"/>
      <c r="H321" s="273"/>
      <c r="I321" s="273"/>
      <c r="J321" s="273"/>
      <c r="K321" s="273"/>
      <c r="L321" s="273"/>
      <c r="M321" s="273"/>
      <c r="N321" s="8"/>
    </row>
    <row r="322" spans="1:15" ht="12.75" customHeight="1" x14ac:dyDescent="0.25">
      <c r="A322" s="210"/>
      <c r="B322" s="8"/>
      <c r="C322" s="8"/>
      <c r="D322" s="276" t="s">
        <v>1531</v>
      </c>
      <c r="E322" s="277"/>
      <c r="F322" s="277"/>
      <c r="G322" s="277"/>
      <c r="H322" s="277"/>
      <c r="I322" s="277"/>
      <c r="J322" s="277"/>
      <c r="K322" s="277"/>
      <c r="L322" s="277"/>
      <c r="M322" s="277"/>
      <c r="N322" s="8"/>
      <c r="O322" s="210" t="s">
        <v>1175</v>
      </c>
    </row>
    <row r="323" spans="1:15" ht="4.95" customHeight="1" x14ac:dyDescent="0.25">
      <c r="A323" s="210"/>
      <c r="B323" s="8"/>
      <c r="C323" s="216"/>
      <c r="D323" s="8"/>
      <c r="E323" s="8"/>
      <c r="F323" s="8"/>
      <c r="G323" s="8"/>
      <c r="H323" s="8"/>
      <c r="I323" s="8"/>
      <c r="J323" s="8"/>
      <c r="K323" s="8"/>
      <c r="L323" s="8"/>
      <c r="M323" s="8"/>
      <c r="N323" s="8"/>
    </row>
    <row r="324" spans="1:15" ht="38.25" customHeight="1" x14ac:dyDescent="0.25">
      <c r="A324" s="210"/>
      <c r="B324" s="8"/>
      <c r="C324" s="216"/>
      <c r="D324" s="274" t="s">
        <v>268</v>
      </c>
      <c r="E324" s="275"/>
      <c r="F324" s="268" t="s">
        <v>1356</v>
      </c>
      <c r="G324" s="270"/>
      <c r="H324" s="292" t="s">
        <v>1283</v>
      </c>
      <c r="I324" s="293"/>
      <c r="J324" s="293"/>
      <c r="K324" s="293"/>
      <c r="L324" s="293"/>
      <c r="M324" s="293"/>
      <c r="N324" s="8"/>
      <c r="O324" s="29" t="b">
        <f>OR(CNTR_No_NonCo2, CNTR_OwnData, CNTR_UseFuelProperties=1, CNTR_Fuelproperties=2)</f>
        <v>0</v>
      </c>
    </row>
    <row r="325" spans="1:15" ht="12.75" customHeight="1" x14ac:dyDescent="0.25">
      <c r="A325" s="210"/>
      <c r="B325" s="8"/>
      <c r="C325" s="216"/>
      <c r="D325" s="263"/>
      <c r="E325" s="264"/>
      <c r="F325" s="262" t="s">
        <v>297</v>
      </c>
      <c r="G325" s="265"/>
      <c r="H325" s="278"/>
      <c r="I325" s="248"/>
      <c r="J325" s="248"/>
      <c r="K325" s="248"/>
      <c r="L325" s="248"/>
      <c r="M325" s="248"/>
      <c r="N325" s="8"/>
      <c r="O325" s="239" t="b">
        <f t="shared" ref="O325:O334" si="4">F325=INDEX(EUconst_NonCo2Fuel,3)</f>
        <v>0</v>
      </c>
    </row>
    <row r="326" spans="1:15" x14ac:dyDescent="0.25">
      <c r="A326" s="210"/>
      <c r="B326" s="8"/>
      <c r="C326" s="216"/>
      <c r="D326" s="263"/>
      <c r="E326" s="264"/>
      <c r="F326" s="262" t="s">
        <v>297</v>
      </c>
      <c r="G326" s="265"/>
      <c r="H326" s="278"/>
      <c r="I326" s="248"/>
      <c r="J326" s="248"/>
      <c r="K326" s="248"/>
      <c r="L326" s="248"/>
      <c r="M326" s="248"/>
      <c r="N326" s="8"/>
      <c r="O326" s="239" t="b">
        <f t="shared" si="4"/>
        <v>0</v>
      </c>
    </row>
    <row r="327" spans="1:15" x14ac:dyDescent="0.25">
      <c r="A327" s="210"/>
      <c r="B327" s="8"/>
      <c r="C327" s="216"/>
      <c r="D327" s="263"/>
      <c r="E327" s="264"/>
      <c r="F327" s="262" t="s">
        <v>297</v>
      </c>
      <c r="G327" s="265"/>
      <c r="H327" s="278"/>
      <c r="I327" s="248"/>
      <c r="J327" s="248"/>
      <c r="K327" s="248"/>
      <c r="L327" s="248"/>
      <c r="M327" s="248"/>
      <c r="N327" s="8"/>
      <c r="O327" s="239" t="b">
        <f t="shared" si="4"/>
        <v>0</v>
      </c>
    </row>
    <row r="328" spans="1:15" x14ac:dyDescent="0.25">
      <c r="A328" s="210"/>
      <c r="B328" s="8"/>
      <c r="C328" s="216"/>
      <c r="D328" s="263"/>
      <c r="E328" s="264"/>
      <c r="F328" s="262" t="s">
        <v>297</v>
      </c>
      <c r="G328" s="265"/>
      <c r="H328" s="278"/>
      <c r="I328" s="248"/>
      <c r="J328" s="248"/>
      <c r="K328" s="248"/>
      <c r="L328" s="248"/>
      <c r="M328" s="248"/>
      <c r="N328" s="8"/>
      <c r="O328" s="239" t="b">
        <f t="shared" si="4"/>
        <v>0</v>
      </c>
    </row>
    <row r="329" spans="1:15" x14ac:dyDescent="0.25">
      <c r="A329" s="210"/>
      <c r="B329" s="8"/>
      <c r="C329" s="216"/>
      <c r="D329" s="263"/>
      <c r="E329" s="264"/>
      <c r="F329" s="262" t="s">
        <v>297</v>
      </c>
      <c r="G329" s="265"/>
      <c r="H329" s="278"/>
      <c r="I329" s="248"/>
      <c r="J329" s="248"/>
      <c r="K329" s="248"/>
      <c r="L329" s="248"/>
      <c r="M329" s="248"/>
      <c r="N329" s="8"/>
      <c r="O329" s="239" t="b">
        <f t="shared" si="4"/>
        <v>0</v>
      </c>
    </row>
    <row r="330" spans="1:15" x14ac:dyDescent="0.25">
      <c r="A330" s="210"/>
      <c r="B330" s="8"/>
      <c r="C330" s="216"/>
      <c r="D330" s="263"/>
      <c r="E330" s="264"/>
      <c r="F330" s="262" t="s">
        <v>297</v>
      </c>
      <c r="G330" s="265"/>
      <c r="H330" s="278"/>
      <c r="I330" s="248"/>
      <c r="J330" s="248"/>
      <c r="K330" s="248"/>
      <c r="L330" s="248"/>
      <c r="M330" s="248"/>
      <c r="N330" s="8"/>
      <c r="O330" s="239" t="b">
        <f t="shared" si="4"/>
        <v>0</v>
      </c>
    </row>
    <row r="331" spans="1:15" x14ac:dyDescent="0.25">
      <c r="A331" s="210"/>
      <c r="B331" s="8"/>
      <c r="C331" s="216"/>
      <c r="D331" s="263"/>
      <c r="E331" s="264"/>
      <c r="F331" s="262" t="s">
        <v>297</v>
      </c>
      <c r="G331" s="265"/>
      <c r="H331" s="278"/>
      <c r="I331" s="248"/>
      <c r="J331" s="248"/>
      <c r="K331" s="248"/>
      <c r="L331" s="248"/>
      <c r="M331" s="248"/>
      <c r="N331" s="8"/>
      <c r="O331" s="239" t="b">
        <f t="shared" si="4"/>
        <v>0</v>
      </c>
    </row>
    <row r="332" spans="1:15" x14ac:dyDescent="0.25">
      <c r="A332" s="210"/>
      <c r="B332" s="8"/>
      <c r="C332" s="216"/>
      <c r="D332" s="263"/>
      <c r="E332" s="264"/>
      <c r="F332" s="262" t="s">
        <v>297</v>
      </c>
      <c r="G332" s="265"/>
      <c r="H332" s="278"/>
      <c r="I332" s="248"/>
      <c r="J332" s="248"/>
      <c r="K332" s="248"/>
      <c r="L332" s="248"/>
      <c r="M332" s="248"/>
      <c r="N332" s="8"/>
      <c r="O332" s="239" t="b">
        <f t="shared" si="4"/>
        <v>0</v>
      </c>
    </row>
    <row r="333" spans="1:15" x14ac:dyDescent="0.25">
      <c r="A333" s="210"/>
      <c r="B333" s="8"/>
      <c r="C333" s="216"/>
      <c r="D333" s="263"/>
      <c r="E333" s="264"/>
      <c r="F333" s="262" t="s">
        <v>297</v>
      </c>
      <c r="G333" s="265"/>
      <c r="H333" s="278"/>
      <c r="I333" s="248"/>
      <c r="J333" s="248"/>
      <c r="K333" s="248"/>
      <c r="L333" s="248"/>
      <c r="M333" s="248"/>
      <c r="N333" s="8"/>
      <c r="O333" s="239" t="b">
        <f t="shared" si="4"/>
        <v>0</v>
      </c>
    </row>
    <row r="334" spans="1:15" x14ac:dyDescent="0.25">
      <c r="A334" s="210"/>
      <c r="B334" s="8"/>
      <c r="C334" s="216"/>
      <c r="D334" s="263"/>
      <c r="E334" s="264"/>
      <c r="F334" s="262" t="s">
        <v>297</v>
      </c>
      <c r="G334" s="265"/>
      <c r="H334" s="278"/>
      <c r="I334" s="248"/>
      <c r="J334" s="248"/>
      <c r="K334" s="248"/>
      <c r="L334" s="248"/>
      <c r="M334" s="248"/>
      <c r="N334" s="8"/>
      <c r="O334" s="239" t="b">
        <f t="shared" si="4"/>
        <v>0</v>
      </c>
    </row>
    <row r="335" spans="1:15" ht="25.5" customHeight="1" x14ac:dyDescent="0.25">
      <c r="A335" s="210"/>
      <c r="B335" s="8"/>
      <c r="C335" s="216"/>
      <c r="D335" s="272" t="s">
        <v>886</v>
      </c>
      <c r="E335" s="273"/>
      <c r="F335" s="273"/>
      <c r="G335" s="273"/>
      <c r="H335" s="273"/>
      <c r="I335" s="273"/>
      <c r="J335" s="273"/>
      <c r="K335" s="273"/>
      <c r="L335" s="273"/>
      <c r="M335" s="273"/>
      <c r="N335" s="8"/>
    </row>
    <row r="336" spans="1:15" x14ac:dyDescent="0.25">
      <c r="A336" s="210"/>
      <c r="B336" s="8"/>
      <c r="C336" s="216"/>
      <c r="D336" s="8"/>
      <c r="E336" s="8"/>
      <c r="F336" s="8"/>
      <c r="G336" s="8"/>
      <c r="H336" s="8"/>
      <c r="I336" s="8"/>
      <c r="J336" s="8"/>
      <c r="K336" s="8"/>
      <c r="L336" s="8"/>
      <c r="M336" s="8"/>
      <c r="N336" s="8"/>
    </row>
    <row r="337" spans="1:15" ht="15.6" x14ac:dyDescent="0.25">
      <c r="A337" s="210"/>
      <c r="B337" s="8"/>
      <c r="C337" s="218">
        <v>22</v>
      </c>
      <c r="D337" s="312" t="s">
        <v>1285</v>
      </c>
      <c r="E337" s="312"/>
      <c r="F337" s="312"/>
      <c r="G337" s="312"/>
      <c r="H337" s="312"/>
      <c r="I337" s="312"/>
      <c r="J337" s="312"/>
      <c r="K337" s="312"/>
      <c r="L337" s="312"/>
      <c r="M337" s="312"/>
      <c r="N337" s="8"/>
    </row>
    <row r="338" spans="1:15" ht="4.95" customHeight="1" x14ac:dyDescent="0.25">
      <c r="A338" s="210"/>
      <c r="B338" s="8"/>
      <c r="C338" s="216"/>
      <c r="D338" s="8"/>
      <c r="E338" s="8"/>
      <c r="F338" s="8"/>
      <c r="G338" s="8"/>
      <c r="H338" s="8"/>
      <c r="I338" s="8"/>
      <c r="J338" s="8"/>
      <c r="K338" s="8"/>
      <c r="L338" s="8"/>
      <c r="M338" s="8"/>
      <c r="N338" s="8"/>
    </row>
    <row r="339" spans="1:15" ht="26.4" customHeight="1" x14ac:dyDescent="0.25">
      <c r="A339" s="210"/>
      <c r="B339" s="8"/>
      <c r="C339" s="216"/>
      <c r="D339" s="291" t="s">
        <v>1556</v>
      </c>
      <c r="E339" s="257"/>
      <c r="F339" s="257"/>
      <c r="G339" s="257"/>
      <c r="H339" s="257"/>
      <c r="I339" s="257"/>
      <c r="J339" s="257"/>
      <c r="K339" s="257"/>
      <c r="L339" s="257"/>
      <c r="M339" s="257"/>
      <c r="N339" s="8"/>
    </row>
    <row r="340" spans="1:15" ht="52.35" customHeight="1" x14ac:dyDescent="0.25">
      <c r="A340" s="210"/>
      <c r="B340" s="8"/>
      <c r="C340" s="216"/>
      <c r="D340" s="291" t="s">
        <v>1490</v>
      </c>
      <c r="E340" s="257"/>
      <c r="F340" s="257"/>
      <c r="G340" s="257"/>
      <c r="H340" s="257"/>
      <c r="I340" s="257"/>
      <c r="J340" s="257"/>
      <c r="K340" s="257"/>
      <c r="L340" s="257"/>
      <c r="M340" s="257"/>
      <c r="N340" s="8"/>
    </row>
    <row r="341" spans="1:15" ht="4.95" customHeight="1" x14ac:dyDescent="0.25">
      <c r="A341" s="210"/>
      <c r="B341" s="8"/>
      <c r="C341" s="216"/>
      <c r="D341" s="8"/>
      <c r="E341" s="8"/>
      <c r="F341" s="8"/>
      <c r="G341" s="8"/>
      <c r="H341" s="8"/>
      <c r="I341" s="8"/>
      <c r="J341" s="8"/>
      <c r="K341" s="8"/>
      <c r="L341" s="8"/>
      <c r="M341" s="8"/>
      <c r="N341" s="8"/>
    </row>
    <row r="342" spans="1:15" x14ac:dyDescent="0.25">
      <c r="A342" s="210"/>
      <c r="B342" s="8"/>
      <c r="C342" s="220" t="s">
        <v>252</v>
      </c>
      <c r="D342" s="242" t="s">
        <v>1491</v>
      </c>
      <c r="E342" s="242"/>
      <c r="F342" s="242"/>
      <c r="G342" s="242"/>
      <c r="H342" s="242"/>
      <c r="I342" s="242"/>
      <c r="J342" s="242"/>
      <c r="K342" s="242"/>
      <c r="L342" s="242"/>
      <c r="M342" s="242"/>
      <c r="N342" s="8"/>
    </row>
    <row r="343" spans="1:15" ht="39.15" customHeight="1" x14ac:dyDescent="0.25">
      <c r="A343" s="210"/>
      <c r="B343" s="8"/>
      <c r="C343" s="216"/>
      <c r="D343" s="258" t="s">
        <v>1492</v>
      </c>
      <c r="E343" s="258"/>
      <c r="F343" s="258"/>
      <c r="G343" s="258"/>
      <c r="H343" s="258"/>
      <c r="I343" s="258"/>
      <c r="J343" s="258"/>
      <c r="K343" s="258"/>
      <c r="L343" s="258"/>
      <c r="M343" s="258"/>
      <c r="N343" s="8"/>
      <c r="O343" s="210" t="s">
        <v>1175</v>
      </c>
    </row>
    <row r="344" spans="1:15" ht="42.75" customHeight="1" x14ac:dyDescent="0.25">
      <c r="A344" s="210"/>
      <c r="B344" s="8"/>
      <c r="C344" s="216"/>
      <c r="D344" s="251"/>
      <c r="E344" s="265"/>
      <c r="F344" s="265"/>
      <c r="G344" s="265"/>
      <c r="H344" s="265"/>
      <c r="I344" s="265"/>
      <c r="J344" s="265"/>
      <c r="K344" s="265"/>
      <c r="L344" s="265"/>
      <c r="M344" s="247"/>
      <c r="N344" s="8"/>
      <c r="O344" s="29" t="b">
        <f>CNTR_No_NonCo2</f>
        <v>0</v>
      </c>
    </row>
    <row r="345" spans="1:15" x14ac:dyDescent="0.25">
      <c r="A345" s="210"/>
      <c r="B345" s="8"/>
      <c r="C345" s="216"/>
      <c r="D345" s="8"/>
      <c r="E345" s="8"/>
      <c r="F345" s="8"/>
      <c r="G345" s="8"/>
      <c r="H345" s="8"/>
      <c r="I345" s="8"/>
      <c r="J345" s="8"/>
      <c r="K345" s="8"/>
      <c r="L345" s="8"/>
      <c r="M345" s="8"/>
      <c r="N345" s="8"/>
    </row>
    <row r="346" spans="1:15" ht="15.6" x14ac:dyDescent="0.25">
      <c r="A346" s="210"/>
      <c r="B346" s="8"/>
      <c r="C346" s="218">
        <v>23</v>
      </c>
      <c r="D346" s="312" t="s">
        <v>1287</v>
      </c>
      <c r="E346" s="312"/>
      <c r="F346" s="312"/>
      <c r="G346" s="312"/>
      <c r="H346" s="312"/>
      <c r="I346" s="312"/>
      <c r="J346" s="312"/>
      <c r="K346" s="312"/>
      <c r="L346" s="312"/>
      <c r="M346" s="312"/>
      <c r="N346" s="8"/>
    </row>
    <row r="347" spans="1:15" ht="4.95" customHeight="1" x14ac:dyDescent="0.25">
      <c r="A347" s="210"/>
      <c r="B347" s="8"/>
      <c r="C347" s="216"/>
      <c r="D347" s="8"/>
      <c r="E347" s="8"/>
      <c r="F347" s="8"/>
      <c r="G347" s="8"/>
      <c r="H347" s="8"/>
      <c r="I347" s="8"/>
      <c r="J347" s="8"/>
      <c r="K347" s="8"/>
      <c r="L347" s="8"/>
      <c r="M347" s="8"/>
      <c r="N347" s="8"/>
    </row>
    <row r="348" spans="1:15" ht="25.5" customHeight="1" x14ac:dyDescent="0.25">
      <c r="A348" s="210"/>
      <c r="B348" s="8"/>
      <c r="C348" s="216"/>
      <c r="D348" s="291" t="s">
        <v>1288</v>
      </c>
      <c r="E348" s="257"/>
      <c r="F348" s="257"/>
      <c r="G348" s="257"/>
      <c r="H348" s="257"/>
      <c r="I348" s="257"/>
      <c r="J348" s="257"/>
      <c r="K348" s="257"/>
      <c r="L348" s="257"/>
      <c r="M348" s="257"/>
      <c r="N348" s="8"/>
    </row>
    <row r="349" spans="1:15" ht="4.95" customHeight="1" x14ac:dyDescent="0.25">
      <c r="A349" s="210"/>
      <c r="B349" s="8"/>
      <c r="C349" s="216"/>
      <c r="D349" s="8"/>
      <c r="E349" s="8"/>
      <c r="F349" s="8"/>
      <c r="G349" s="8"/>
      <c r="H349" s="8"/>
      <c r="I349" s="8"/>
      <c r="J349" s="8"/>
      <c r="K349" s="8"/>
      <c r="L349" s="8"/>
      <c r="M349" s="8"/>
      <c r="N349" s="8"/>
    </row>
    <row r="350" spans="1:15" x14ac:dyDescent="0.25">
      <c r="A350" s="210"/>
      <c r="B350" s="8"/>
      <c r="C350" s="220" t="s">
        <v>252</v>
      </c>
      <c r="D350" s="242" t="s">
        <v>1493</v>
      </c>
      <c r="E350" s="242"/>
      <c r="F350" s="242"/>
      <c r="G350" s="242"/>
      <c r="H350" s="242"/>
      <c r="I350" s="242"/>
      <c r="J350" s="242"/>
      <c r="K350" s="242"/>
      <c r="L350" s="242"/>
      <c r="M350" s="242"/>
      <c r="N350" s="8"/>
    </row>
    <row r="351" spans="1:15" ht="25.5" customHeight="1" x14ac:dyDescent="0.25">
      <c r="A351" s="210"/>
      <c r="B351" s="8"/>
      <c r="C351" s="216"/>
      <c r="D351" s="258" t="s">
        <v>1289</v>
      </c>
      <c r="E351" s="258"/>
      <c r="F351" s="258"/>
      <c r="G351" s="258"/>
      <c r="H351" s="258"/>
      <c r="I351" s="258"/>
      <c r="J351" s="258"/>
      <c r="K351" s="258"/>
      <c r="L351" s="258"/>
      <c r="M351" s="258"/>
      <c r="N351" s="8"/>
      <c r="O351" s="210" t="s">
        <v>1175</v>
      </c>
    </row>
    <row r="352" spans="1:15" ht="38.25" customHeight="1" x14ac:dyDescent="0.25">
      <c r="A352" s="210"/>
      <c r="B352" s="8"/>
      <c r="C352" s="216"/>
      <c r="D352" s="251"/>
      <c r="E352" s="265"/>
      <c r="F352" s="265"/>
      <c r="G352" s="265"/>
      <c r="H352" s="265"/>
      <c r="I352" s="265"/>
      <c r="J352" s="265"/>
      <c r="K352" s="265"/>
      <c r="L352" s="265"/>
      <c r="M352" s="247"/>
      <c r="N352" s="8"/>
      <c r="O352" s="29" t="b">
        <f>OR(CNTR_No_NonCo2, CNTR_OwnData)</f>
        <v>0</v>
      </c>
    </row>
    <row r="353" spans="1:14" x14ac:dyDescent="0.25">
      <c r="A353" s="210"/>
      <c r="B353" s="8"/>
      <c r="C353" s="216"/>
      <c r="D353" s="8"/>
      <c r="E353" s="8"/>
      <c r="F353" s="8"/>
      <c r="G353" s="8"/>
      <c r="H353" s="8"/>
      <c r="I353" s="8"/>
      <c r="J353" s="8"/>
      <c r="K353" s="8"/>
      <c r="L353" s="8"/>
      <c r="M353" s="8"/>
      <c r="N353" s="8"/>
    </row>
    <row r="354" spans="1:14" x14ac:dyDescent="0.25">
      <c r="A354" s="210"/>
      <c r="B354" s="8"/>
      <c r="C354" s="216"/>
      <c r="D354" s="8"/>
      <c r="E354" s="8"/>
      <c r="F354" s="8"/>
      <c r="G354" s="8"/>
      <c r="H354" s="8"/>
      <c r="I354" s="8"/>
      <c r="J354" s="8"/>
      <c r="K354" s="8"/>
      <c r="L354" s="8"/>
      <c r="M354" s="8"/>
      <c r="N354" s="8"/>
    </row>
    <row r="355" spans="1:14" x14ac:dyDescent="0.25">
      <c r="A355" s="210"/>
      <c r="B355" s="8"/>
      <c r="C355" s="216"/>
      <c r="D355" s="8"/>
      <c r="E355" s="8"/>
      <c r="F355" s="8"/>
      <c r="G355" s="8"/>
      <c r="H355" s="8"/>
      <c r="I355" s="8"/>
      <c r="J355" s="8"/>
      <c r="K355" s="8"/>
      <c r="L355" s="8"/>
      <c r="M355" s="8"/>
      <c r="N355" s="8"/>
    </row>
    <row r="356" spans="1:14" x14ac:dyDescent="0.25">
      <c r="B356" s="214"/>
      <c r="C356" s="226"/>
      <c r="D356" s="214"/>
      <c r="E356" s="214"/>
      <c r="F356" s="214"/>
      <c r="G356" s="214"/>
      <c r="H356" s="214"/>
      <c r="I356" s="214"/>
      <c r="J356" s="214"/>
      <c r="K356" s="214"/>
      <c r="L356" s="214"/>
      <c r="M356" s="214"/>
      <c r="N356" s="214"/>
    </row>
  </sheetData>
  <sheetProtection formatCells="0" formatColumns="0" formatRows="0" insertColumns="0" insertRows="0"/>
  <dataConsolidate/>
  <mergeCells count="410">
    <mergeCell ref="H334:M334"/>
    <mergeCell ref="F334:G334"/>
    <mergeCell ref="H324:M324"/>
    <mergeCell ref="H325:M325"/>
    <mergeCell ref="H326:M326"/>
    <mergeCell ref="H327:M327"/>
    <mergeCell ref="H328:M328"/>
    <mergeCell ref="H329:M329"/>
    <mergeCell ref="H330:M330"/>
    <mergeCell ref="H331:M331"/>
    <mergeCell ref="F327:G327"/>
    <mergeCell ref="F328:G328"/>
    <mergeCell ref="F329:G329"/>
    <mergeCell ref="F330:G330"/>
    <mergeCell ref="F331:G331"/>
    <mergeCell ref="F332:G332"/>
    <mergeCell ref="F333:G333"/>
    <mergeCell ref="H333:M333"/>
    <mergeCell ref="H216:M216"/>
    <mergeCell ref="H217:M217"/>
    <mergeCell ref="H218:M218"/>
    <mergeCell ref="F242:G242"/>
    <mergeCell ref="F243:G243"/>
    <mergeCell ref="F244:G244"/>
    <mergeCell ref="H242:M242"/>
    <mergeCell ref="H243:M243"/>
    <mergeCell ref="H244:M244"/>
    <mergeCell ref="F217:G217"/>
    <mergeCell ref="F218:G218"/>
    <mergeCell ref="F216:G216"/>
    <mergeCell ref="D233:M233"/>
    <mergeCell ref="D234:M234"/>
    <mergeCell ref="D225:E225"/>
    <mergeCell ref="D237:M237"/>
    <mergeCell ref="D242:E242"/>
    <mergeCell ref="D240:M240"/>
    <mergeCell ref="H212:M212"/>
    <mergeCell ref="H213:M213"/>
    <mergeCell ref="H214:M214"/>
    <mergeCell ref="H215:M215"/>
    <mergeCell ref="F210:G210"/>
    <mergeCell ref="F211:G211"/>
    <mergeCell ref="F212:G212"/>
    <mergeCell ref="F213:G213"/>
    <mergeCell ref="F214:G214"/>
    <mergeCell ref="F215:G215"/>
    <mergeCell ref="D76:M76"/>
    <mergeCell ref="D75:E75"/>
    <mergeCell ref="D26:M26"/>
    <mergeCell ref="D28:M28"/>
    <mergeCell ref="D27:M27"/>
    <mergeCell ref="F64:M64"/>
    <mergeCell ref="F65:M65"/>
    <mergeCell ref="F66:M66"/>
    <mergeCell ref="F61:M61"/>
    <mergeCell ref="F62:M62"/>
    <mergeCell ref="F63:M63"/>
    <mergeCell ref="D39:M39"/>
    <mergeCell ref="D352:M352"/>
    <mergeCell ref="D16:G16"/>
    <mergeCell ref="D33:G33"/>
    <mergeCell ref="D119:E119"/>
    <mergeCell ref="D157:E157"/>
    <mergeCell ref="D98:M98"/>
    <mergeCell ref="D348:M348"/>
    <mergeCell ref="D350:M350"/>
    <mergeCell ref="H134:M134"/>
    <mergeCell ref="D55:M55"/>
    <mergeCell ref="D351:M351"/>
    <mergeCell ref="D133:E133"/>
    <mergeCell ref="D342:M342"/>
    <mergeCell ref="F131:G131"/>
    <mergeCell ref="F208:G208"/>
    <mergeCell ref="H132:M132"/>
    <mergeCell ref="F56:M56"/>
    <mergeCell ref="D88:M88"/>
    <mergeCell ref="D84:M84"/>
    <mergeCell ref="D82:M82"/>
    <mergeCell ref="D77:M77"/>
    <mergeCell ref="D78:M78"/>
    <mergeCell ref="D81:M81"/>
    <mergeCell ref="D85:M85"/>
    <mergeCell ref="D5:M5"/>
    <mergeCell ref="D346:M346"/>
    <mergeCell ref="D8:M8"/>
    <mergeCell ref="D97:M97"/>
    <mergeCell ref="D108:M108"/>
    <mergeCell ref="D101:M101"/>
    <mergeCell ref="D299:M299"/>
    <mergeCell ref="D300:M300"/>
    <mergeCell ref="D301:E301"/>
    <mergeCell ref="D105:M105"/>
    <mergeCell ref="D337:M337"/>
    <mergeCell ref="D339:M339"/>
    <mergeCell ref="D344:M344"/>
    <mergeCell ref="D276:M276"/>
    <mergeCell ref="D231:I231"/>
    <mergeCell ref="D303:M303"/>
    <mergeCell ref="F245:G245"/>
    <mergeCell ref="F246:G246"/>
    <mergeCell ref="F247:G247"/>
    <mergeCell ref="D343:M343"/>
    <mergeCell ref="D99:M99"/>
    <mergeCell ref="D114:M114"/>
    <mergeCell ref="F132:G132"/>
    <mergeCell ref="D90:M90"/>
    <mergeCell ref="D14:M14"/>
    <mergeCell ref="D72:M72"/>
    <mergeCell ref="D68:M68"/>
    <mergeCell ref="D69:M69"/>
    <mergeCell ref="D31:M31"/>
    <mergeCell ref="D32:M32"/>
    <mergeCell ref="D22:M22"/>
    <mergeCell ref="D71:E71"/>
    <mergeCell ref="D46:M46"/>
    <mergeCell ref="D70:M70"/>
    <mergeCell ref="D37:E37"/>
    <mergeCell ref="D40:M40"/>
    <mergeCell ref="D41:E41"/>
    <mergeCell ref="D44:M44"/>
    <mergeCell ref="D48:M48"/>
    <mergeCell ref="D43:M43"/>
    <mergeCell ref="D19:M19"/>
    <mergeCell ref="D36:M36"/>
    <mergeCell ref="F58:M58"/>
    <mergeCell ref="F59:M59"/>
    <mergeCell ref="F60:M60"/>
    <mergeCell ref="D12:E12"/>
    <mergeCell ref="C3:N3"/>
    <mergeCell ref="D11:M11"/>
    <mergeCell ref="D15:M15"/>
    <mergeCell ref="D18:M18"/>
    <mergeCell ref="D20:M20"/>
    <mergeCell ref="D10:M10"/>
    <mergeCell ref="D35:M35"/>
    <mergeCell ref="D123:M123"/>
    <mergeCell ref="D80:M80"/>
    <mergeCell ref="D49:M49"/>
    <mergeCell ref="D51:M51"/>
    <mergeCell ref="D122:M122"/>
    <mergeCell ref="D91:E91"/>
    <mergeCell ref="D67:E67"/>
    <mergeCell ref="F57:M57"/>
    <mergeCell ref="D86:E86"/>
    <mergeCell ref="D74:M74"/>
    <mergeCell ref="D117:M117"/>
    <mergeCell ref="D73:M73"/>
    <mergeCell ref="D113:M113"/>
    <mergeCell ref="D107:M107"/>
    <mergeCell ref="D54:M54"/>
    <mergeCell ref="D53:M53"/>
    <mergeCell ref="D125:M125"/>
    <mergeCell ref="D130:E130"/>
    <mergeCell ref="F130:G130"/>
    <mergeCell ref="D135:E135"/>
    <mergeCell ref="F135:G135"/>
    <mergeCell ref="D128:M128"/>
    <mergeCell ref="D127:M127"/>
    <mergeCell ref="H135:M135"/>
    <mergeCell ref="D140:E140"/>
    <mergeCell ref="H133:M133"/>
    <mergeCell ref="D132:E132"/>
    <mergeCell ref="D131:E131"/>
    <mergeCell ref="D152:M152"/>
    <mergeCell ref="D155:M155"/>
    <mergeCell ref="D156:M156"/>
    <mergeCell ref="D159:M159"/>
    <mergeCell ref="D136:E136"/>
    <mergeCell ref="F136:G136"/>
    <mergeCell ref="D151:M151"/>
    <mergeCell ref="D141:M141"/>
    <mergeCell ref="D139:E139"/>
    <mergeCell ref="D143:M143"/>
    <mergeCell ref="D145:M145"/>
    <mergeCell ref="D146:M146"/>
    <mergeCell ref="H136:M136"/>
    <mergeCell ref="F139:G139"/>
    <mergeCell ref="D153:E153"/>
    <mergeCell ref="H172:I172"/>
    <mergeCell ref="J172:M172"/>
    <mergeCell ref="D134:E134"/>
    <mergeCell ref="F134:G134"/>
    <mergeCell ref="H173:I173"/>
    <mergeCell ref="J173:M173"/>
    <mergeCell ref="D166:M166"/>
    <mergeCell ref="D160:M160"/>
    <mergeCell ref="D169:E169"/>
    <mergeCell ref="F169:G169"/>
    <mergeCell ref="H169:I169"/>
    <mergeCell ref="J169:M169"/>
    <mergeCell ref="D170:E170"/>
    <mergeCell ref="F170:G170"/>
    <mergeCell ref="H170:I170"/>
    <mergeCell ref="J170:M170"/>
    <mergeCell ref="D161:M161"/>
    <mergeCell ref="D163:M163"/>
    <mergeCell ref="D168:E168"/>
    <mergeCell ref="F168:G168"/>
    <mergeCell ref="H168:I168"/>
    <mergeCell ref="J168:M168"/>
    <mergeCell ref="D171:E171"/>
    <mergeCell ref="F171:G171"/>
    <mergeCell ref="J175:M175"/>
    <mergeCell ref="D175:E175"/>
    <mergeCell ref="D7:M7"/>
    <mergeCell ref="D24:M24"/>
    <mergeCell ref="D95:M95"/>
    <mergeCell ref="D103:M103"/>
    <mergeCell ref="D111:M111"/>
    <mergeCell ref="D149:M149"/>
    <mergeCell ref="F140:G140"/>
    <mergeCell ref="F133:G133"/>
    <mergeCell ref="F175:G175"/>
    <mergeCell ref="F173:G173"/>
    <mergeCell ref="D137:E137"/>
    <mergeCell ref="F137:G137"/>
    <mergeCell ref="D138:E138"/>
    <mergeCell ref="F138:G138"/>
    <mergeCell ref="D147:E147"/>
    <mergeCell ref="D165:M165"/>
    <mergeCell ref="H171:I171"/>
    <mergeCell ref="J171:M171"/>
    <mergeCell ref="D172:E172"/>
    <mergeCell ref="F172:G172"/>
    <mergeCell ref="D173:E173"/>
    <mergeCell ref="D187:M187"/>
    <mergeCell ref="H177:I177"/>
    <mergeCell ref="J177:M177"/>
    <mergeCell ref="D176:E176"/>
    <mergeCell ref="F176:G176"/>
    <mergeCell ref="H175:I175"/>
    <mergeCell ref="H178:I178"/>
    <mergeCell ref="J178:M178"/>
    <mergeCell ref="D183:M183"/>
    <mergeCell ref="D185:M185"/>
    <mergeCell ref="D186:M186"/>
    <mergeCell ref="D181:M181"/>
    <mergeCell ref="D178:E178"/>
    <mergeCell ref="F178:G178"/>
    <mergeCell ref="D179:M179"/>
    <mergeCell ref="H176:I176"/>
    <mergeCell ref="J176:M176"/>
    <mergeCell ref="D177:E177"/>
    <mergeCell ref="F177:G177"/>
    <mergeCell ref="D174:E174"/>
    <mergeCell ref="F174:G174"/>
    <mergeCell ref="H174:I174"/>
    <mergeCell ref="J174:M174"/>
    <mergeCell ref="D210:E210"/>
    <mergeCell ref="D211:E211"/>
    <mergeCell ref="F209:G209"/>
    <mergeCell ref="D199:M199"/>
    <mergeCell ref="D193:M193"/>
    <mergeCell ref="D189:M189"/>
    <mergeCell ref="D195:M195"/>
    <mergeCell ref="D196:M196"/>
    <mergeCell ref="D203:M203"/>
    <mergeCell ref="D191:E191"/>
    <mergeCell ref="D208:E208"/>
    <mergeCell ref="D205:M205"/>
    <mergeCell ref="D200:M200"/>
    <mergeCell ref="D201:M201"/>
    <mergeCell ref="D190:M190"/>
    <mergeCell ref="D197:H197"/>
    <mergeCell ref="H208:M208"/>
    <mergeCell ref="H209:M209"/>
    <mergeCell ref="H210:M210"/>
    <mergeCell ref="H211:M211"/>
    <mergeCell ref="D212:E212"/>
    <mergeCell ref="D209:E209"/>
    <mergeCell ref="D224:M224"/>
    <mergeCell ref="D243:E243"/>
    <mergeCell ref="D244:E244"/>
    <mergeCell ref="D267:E267"/>
    <mergeCell ref="D269:M269"/>
    <mergeCell ref="D213:E213"/>
    <mergeCell ref="D214:E214"/>
    <mergeCell ref="D265:M265"/>
    <mergeCell ref="D266:M266"/>
    <mergeCell ref="D221:M221"/>
    <mergeCell ref="D227:M227"/>
    <mergeCell ref="D229:M229"/>
    <mergeCell ref="D230:M230"/>
    <mergeCell ref="D263:M263"/>
    <mergeCell ref="D215:E215"/>
    <mergeCell ref="D216:E216"/>
    <mergeCell ref="D219:M219"/>
    <mergeCell ref="D223:M223"/>
    <mergeCell ref="D217:E217"/>
    <mergeCell ref="D218:E218"/>
    <mergeCell ref="D235:M235"/>
    <mergeCell ref="D239:M239"/>
    <mergeCell ref="H249:M249"/>
    <mergeCell ref="H250:M250"/>
    <mergeCell ref="H251:M251"/>
    <mergeCell ref="D245:E245"/>
    <mergeCell ref="D246:E246"/>
    <mergeCell ref="F250:G250"/>
    <mergeCell ref="F251:G251"/>
    <mergeCell ref="F248:G248"/>
    <mergeCell ref="D247:E247"/>
    <mergeCell ref="D248:E248"/>
    <mergeCell ref="F249:G249"/>
    <mergeCell ref="D249:E249"/>
    <mergeCell ref="H245:M245"/>
    <mergeCell ref="H246:M246"/>
    <mergeCell ref="H247:M247"/>
    <mergeCell ref="H248:M248"/>
    <mergeCell ref="D250:E250"/>
    <mergeCell ref="H252:M252"/>
    <mergeCell ref="D252:E252"/>
    <mergeCell ref="D288:E288"/>
    <mergeCell ref="D289:E289"/>
    <mergeCell ref="D271:M271"/>
    <mergeCell ref="D255:M255"/>
    <mergeCell ref="D257:M257"/>
    <mergeCell ref="D272:M272"/>
    <mergeCell ref="D251:E251"/>
    <mergeCell ref="D261:E261"/>
    <mergeCell ref="H294:M294"/>
    <mergeCell ref="D286:E286"/>
    <mergeCell ref="D287:E287"/>
    <mergeCell ref="D279:M279"/>
    <mergeCell ref="D284:E284"/>
    <mergeCell ref="D273:I273"/>
    <mergeCell ref="D282:M282"/>
    <mergeCell ref="D285:E285"/>
    <mergeCell ref="F284:G284"/>
    <mergeCell ref="D312:M312"/>
    <mergeCell ref="D294:E294"/>
    <mergeCell ref="D295:M295"/>
    <mergeCell ref="D290:E290"/>
    <mergeCell ref="D292:E292"/>
    <mergeCell ref="D293:E293"/>
    <mergeCell ref="D291:E291"/>
    <mergeCell ref="F290:G290"/>
    <mergeCell ref="H292:M292"/>
    <mergeCell ref="H293:M293"/>
    <mergeCell ref="D340:M340"/>
    <mergeCell ref="D89:M89"/>
    <mergeCell ref="D335:M335"/>
    <mergeCell ref="D333:E333"/>
    <mergeCell ref="D334:E334"/>
    <mergeCell ref="D331:E331"/>
    <mergeCell ref="D325:E325"/>
    <mergeCell ref="D326:E326"/>
    <mergeCell ref="D327:E327"/>
    <mergeCell ref="F285:G285"/>
    <mergeCell ref="D121:M121"/>
    <mergeCell ref="D109:E109"/>
    <mergeCell ref="D332:E332"/>
    <mergeCell ref="D329:E329"/>
    <mergeCell ref="D330:E330"/>
    <mergeCell ref="D328:E328"/>
    <mergeCell ref="D317:M317"/>
    <mergeCell ref="F286:G286"/>
    <mergeCell ref="D206:M206"/>
    <mergeCell ref="F287:G287"/>
    <mergeCell ref="H284:M284"/>
    <mergeCell ref="H285:M285"/>
    <mergeCell ref="H286:M286"/>
    <mergeCell ref="H287:M287"/>
    <mergeCell ref="D281:M281"/>
    <mergeCell ref="F288:G288"/>
    <mergeCell ref="F289:G289"/>
    <mergeCell ref="H288:M288"/>
    <mergeCell ref="D25:M25"/>
    <mergeCell ref="D29:M29"/>
    <mergeCell ref="D50:M50"/>
    <mergeCell ref="D45:M45"/>
    <mergeCell ref="H130:M130"/>
    <mergeCell ref="H131:M131"/>
    <mergeCell ref="F86:M86"/>
    <mergeCell ref="D118:M118"/>
    <mergeCell ref="D115:M115"/>
    <mergeCell ref="D116:M116"/>
    <mergeCell ref="H137:M137"/>
    <mergeCell ref="H138:M138"/>
    <mergeCell ref="H139:M139"/>
    <mergeCell ref="H140:M140"/>
    <mergeCell ref="D253:M253"/>
    <mergeCell ref="D277:M277"/>
    <mergeCell ref="D275:M275"/>
    <mergeCell ref="F252:G252"/>
    <mergeCell ref="D259:M259"/>
    <mergeCell ref="D260:M260"/>
    <mergeCell ref="D321:M321"/>
    <mergeCell ref="D319:M319"/>
    <mergeCell ref="D324:E324"/>
    <mergeCell ref="D322:M322"/>
    <mergeCell ref="F326:G326"/>
    <mergeCell ref="H332:M332"/>
    <mergeCell ref="H289:M289"/>
    <mergeCell ref="D313:I313"/>
    <mergeCell ref="F292:G292"/>
    <mergeCell ref="F293:G293"/>
    <mergeCell ref="F294:G294"/>
    <mergeCell ref="H290:M290"/>
    <mergeCell ref="D315:M315"/>
    <mergeCell ref="D316:M316"/>
    <mergeCell ref="H291:M291"/>
    <mergeCell ref="F291:G291"/>
    <mergeCell ref="D297:M297"/>
    <mergeCell ref="D305:M305"/>
    <mergeCell ref="F324:G324"/>
    <mergeCell ref="F325:G325"/>
    <mergeCell ref="D306:M306"/>
    <mergeCell ref="D307:E307"/>
    <mergeCell ref="D309:M309"/>
    <mergeCell ref="D311:M311"/>
  </mergeCells>
  <conditionalFormatting sqref="D16:G16">
    <cfRule type="expression" dxfId="71" priority="80" stopIfTrue="1">
      <formula>$O$19=TRUE</formula>
    </cfRule>
  </conditionalFormatting>
  <conditionalFormatting sqref="D20:M20">
    <cfRule type="expression" dxfId="70" priority="79" stopIfTrue="1">
      <formula>$O$20=TRUE</formula>
    </cfRule>
  </conditionalFormatting>
  <conditionalFormatting sqref="D33:G33">
    <cfRule type="expression" dxfId="69" priority="78" stopIfTrue="1">
      <formula>$O$31=TRUE</formula>
    </cfRule>
  </conditionalFormatting>
  <conditionalFormatting sqref="D37:E37">
    <cfRule type="expression" dxfId="68" priority="77" stopIfTrue="1">
      <formula>$O$35=TRUE</formula>
    </cfRule>
  </conditionalFormatting>
  <conditionalFormatting sqref="D41:E41">
    <cfRule type="expression" dxfId="67" priority="76" stopIfTrue="1">
      <formula>$O$39=TRUE</formula>
    </cfRule>
  </conditionalFormatting>
  <conditionalFormatting sqref="D46:M46">
    <cfRule type="expression" dxfId="66" priority="75" stopIfTrue="1">
      <formula>$O$46=TRUE</formula>
    </cfRule>
  </conditionalFormatting>
  <conditionalFormatting sqref="D51:M51">
    <cfRule type="expression" dxfId="65" priority="73" stopIfTrue="1">
      <formula>$O$51=TRUE</formula>
    </cfRule>
    <cfRule type="expression" dxfId="64" priority="74" stopIfTrue="1">
      <formula>$O$51=TRUE</formula>
    </cfRule>
  </conditionalFormatting>
  <conditionalFormatting sqref="D57:M57">
    <cfRule type="expression" dxfId="63" priority="72" stopIfTrue="1">
      <formula>$O$57=TRUE</formula>
    </cfRule>
  </conditionalFormatting>
  <conditionalFormatting sqref="D70:M70">
    <cfRule type="expression" dxfId="62" priority="71" stopIfTrue="1">
      <formula>$O$70=TRUE</formula>
    </cfRule>
  </conditionalFormatting>
  <conditionalFormatting sqref="D74:M74">
    <cfRule type="expression" dxfId="61" priority="70" stopIfTrue="1">
      <formula>$O$74=TRUE</formula>
    </cfRule>
  </conditionalFormatting>
  <conditionalFormatting sqref="D78:M78">
    <cfRule type="expression" dxfId="60" priority="69" stopIfTrue="1">
      <formula>$O$78=TRUE</formula>
    </cfRule>
  </conditionalFormatting>
  <conditionalFormatting sqref="D82:M82">
    <cfRule type="expression" dxfId="59" priority="68" stopIfTrue="1">
      <formula>$O$82=TRUE</formula>
    </cfRule>
  </conditionalFormatting>
  <conditionalFormatting sqref="D86:E86">
    <cfRule type="expression" dxfId="58" priority="67" stopIfTrue="1">
      <formula>$O$83=TRUE</formula>
    </cfRule>
  </conditionalFormatting>
  <conditionalFormatting sqref="D91:E91">
    <cfRule type="expression" dxfId="57" priority="66" stopIfTrue="1">
      <formula>$O$88=TRUE</formula>
    </cfRule>
  </conditionalFormatting>
  <conditionalFormatting sqref="D99:M99">
    <cfRule type="expression" dxfId="56" priority="65" stopIfTrue="1">
      <formula>$O$99=TRUE</formula>
    </cfRule>
  </conditionalFormatting>
  <conditionalFormatting sqref="D109:E109">
    <cfRule type="expression" dxfId="55" priority="64" stopIfTrue="1">
      <formula>$O$107=TRUE</formula>
    </cfRule>
  </conditionalFormatting>
  <conditionalFormatting sqref="D119:E119">
    <cfRule type="expression" dxfId="54" priority="63" stopIfTrue="1">
      <formula>$O$113=TRUE</formula>
    </cfRule>
  </conditionalFormatting>
  <conditionalFormatting sqref="D123:M123">
    <cfRule type="expression" dxfId="53" priority="60" stopIfTrue="1">
      <formula>$O$122=TRUE</formula>
    </cfRule>
    <cfRule type="expression" dxfId="52" priority="150" stopIfTrue="1">
      <formula>#REF!=TRUE</formula>
    </cfRule>
  </conditionalFormatting>
  <conditionalFormatting sqref="D131:I140">
    <cfRule type="expression" dxfId="51" priority="59" stopIfTrue="1">
      <formula>$O$130=TRUE</formula>
    </cfRule>
  </conditionalFormatting>
  <conditionalFormatting sqref="D147:E147">
    <cfRule type="expression" dxfId="50" priority="58" stopIfTrue="1">
      <formula>$O$145=TRUE</formula>
    </cfRule>
  </conditionalFormatting>
  <conditionalFormatting sqref="D153:E153">
    <cfRule type="expression" dxfId="49" priority="57" stopIfTrue="1">
      <formula>$O$152=TRUE</formula>
    </cfRule>
  </conditionalFormatting>
  <conditionalFormatting sqref="D157:E157">
    <cfRule type="expression" dxfId="48" priority="56" stopIfTrue="1">
      <formula>$O$153=TRUE</formula>
    </cfRule>
  </conditionalFormatting>
  <conditionalFormatting sqref="D161:M161">
    <cfRule type="expression" dxfId="47" priority="55" stopIfTrue="1">
      <formula>$O$160=TRUE</formula>
    </cfRule>
  </conditionalFormatting>
  <conditionalFormatting sqref="D169:M178">
    <cfRule type="expression" dxfId="46" priority="54" stopIfTrue="1">
      <formula>$O$168=TRUE</formula>
    </cfRule>
  </conditionalFormatting>
  <conditionalFormatting sqref="D187:M187">
    <cfRule type="expression" dxfId="45" priority="53" stopIfTrue="1">
      <formula>$O$187=TRUE</formula>
    </cfRule>
  </conditionalFormatting>
  <conditionalFormatting sqref="D191:E191">
    <cfRule type="expression" dxfId="44" priority="52" stopIfTrue="1">
      <formula>$O$188=TRUE</formula>
    </cfRule>
  </conditionalFormatting>
  <conditionalFormatting sqref="D201:M201">
    <cfRule type="expression" dxfId="43" priority="50" stopIfTrue="1">
      <formula>$O$201=TRUE</formula>
    </cfRule>
  </conditionalFormatting>
  <conditionalFormatting sqref="D209:F218">
    <cfRule type="expression" dxfId="42" priority="49" stopIfTrue="1">
      <formula>$O$208=TRUE</formula>
    </cfRule>
  </conditionalFormatting>
  <conditionalFormatting sqref="D225:E225">
    <cfRule type="expression" dxfId="41" priority="48" stopIfTrue="1">
      <formula>$O$223=TRUE</formula>
    </cfRule>
  </conditionalFormatting>
  <conditionalFormatting sqref="D235:M235">
    <cfRule type="expression" dxfId="40" priority="46" stopIfTrue="1">
      <formula>$O$235=TRUE</formula>
    </cfRule>
  </conditionalFormatting>
  <conditionalFormatting sqref="D243:F252 H243:H252">
    <cfRule type="expression" dxfId="39" priority="45" stopIfTrue="1">
      <formula>$O$242=TRUE</formula>
    </cfRule>
  </conditionalFormatting>
  <conditionalFormatting sqref="D261:E261">
    <cfRule type="expression" dxfId="38" priority="44" stopIfTrue="1">
      <formula>$O$259=TRUE</formula>
    </cfRule>
  </conditionalFormatting>
  <conditionalFormatting sqref="D267:E267">
    <cfRule type="expression" dxfId="37" priority="43" stopIfTrue="1">
      <formula>$O$265=TRUE</formula>
    </cfRule>
  </conditionalFormatting>
  <conditionalFormatting sqref="D277:M277">
    <cfRule type="expression" dxfId="36" priority="41" stopIfTrue="1">
      <formula>$O$277=TRUE</formula>
    </cfRule>
  </conditionalFormatting>
  <conditionalFormatting sqref="D285:F294 H285:H294">
    <cfRule type="expression" dxfId="35" priority="40" stopIfTrue="1">
      <formula>$O$284=TRUE</formula>
    </cfRule>
  </conditionalFormatting>
  <conditionalFormatting sqref="D307:E307">
    <cfRule type="expression" dxfId="34" priority="39" stopIfTrue="1">
      <formula>$O$305=TRUE</formula>
    </cfRule>
  </conditionalFormatting>
  <conditionalFormatting sqref="D317:M317">
    <cfRule type="expression" dxfId="33" priority="37" stopIfTrue="1">
      <formula>$O$317=TRUE</formula>
    </cfRule>
  </conditionalFormatting>
  <conditionalFormatting sqref="D344:M344">
    <cfRule type="expression" dxfId="32" priority="35" stopIfTrue="1">
      <formula>$O$344=TRUE</formula>
    </cfRule>
  </conditionalFormatting>
  <conditionalFormatting sqref="D352:M352">
    <cfRule type="expression" dxfId="31" priority="34" stopIfTrue="1">
      <formula>$O$352=TRUE</formula>
    </cfRule>
  </conditionalFormatting>
  <conditionalFormatting sqref="D111:M111">
    <cfRule type="expression" dxfId="30" priority="33" stopIfTrue="1">
      <formula>$O$111=TRUE</formula>
    </cfRule>
  </conditionalFormatting>
  <conditionalFormatting sqref="D149:M149">
    <cfRule type="expression" dxfId="29" priority="32" stopIfTrue="1">
      <formula>$O$149=TRUE</formula>
    </cfRule>
  </conditionalFormatting>
  <conditionalFormatting sqref="D193:M193">
    <cfRule type="expression" dxfId="28" priority="31" stopIfTrue="1">
      <formula>$O$193=TRUE</formula>
    </cfRule>
  </conditionalFormatting>
  <conditionalFormatting sqref="D227:M227">
    <cfRule type="expression" dxfId="27" priority="30" stopIfTrue="1">
      <formula>$O$227=TRUE</formula>
    </cfRule>
  </conditionalFormatting>
  <conditionalFormatting sqref="D263:M263">
    <cfRule type="expression" dxfId="26" priority="29" stopIfTrue="1">
      <formula>$O$263=TRUE</formula>
    </cfRule>
  </conditionalFormatting>
  <conditionalFormatting sqref="D269:M269">
    <cfRule type="expression" dxfId="25" priority="28" stopIfTrue="1">
      <formula>$O$269=TRUE</formula>
    </cfRule>
  </conditionalFormatting>
  <conditionalFormatting sqref="D309:M309">
    <cfRule type="expression" dxfId="24" priority="27" stopIfTrue="1">
      <formula>$O$309=TRUE</formula>
    </cfRule>
  </conditionalFormatting>
  <conditionalFormatting sqref="D86">
    <cfRule type="expression" dxfId="23" priority="151" stopIfTrue="1">
      <formula>#REF!=wagr</formula>
    </cfRule>
  </conditionalFormatting>
  <conditionalFormatting sqref="D301:E301">
    <cfRule type="expression" dxfId="22" priority="25" stopIfTrue="1">
      <formula>$O$259=TRUE</formula>
    </cfRule>
  </conditionalFormatting>
  <conditionalFormatting sqref="D303:M303">
    <cfRule type="expression" dxfId="21" priority="24" stopIfTrue="1">
      <formula>$O$303=TRUE</formula>
    </cfRule>
  </conditionalFormatting>
  <conditionalFormatting sqref="D58:M58">
    <cfRule type="expression" dxfId="20" priority="23" stopIfTrue="1">
      <formula>$O$57=TRUE</formula>
    </cfRule>
  </conditionalFormatting>
  <conditionalFormatting sqref="D59:M66">
    <cfRule type="expression" dxfId="19" priority="22" stopIfTrue="1">
      <formula>$O$57=TRUE</formula>
    </cfRule>
  </conditionalFormatting>
  <conditionalFormatting sqref="H131:I140 H285:H294">
    <cfRule type="expression" dxfId="18" priority="21" stopIfTrue="1">
      <formula>$O131=TRUE</formula>
    </cfRule>
  </conditionalFormatting>
  <conditionalFormatting sqref="J169:M178">
    <cfRule type="expression" dxfId="17" priority="20" stopIfTrue="1">
      <formula>$O169=TRUE</formula>
    </cfRule>
  </conditionalFormatting>
  <conditionalFormatting sqref="D325:F334 H325:H334">
    <cfRule type="expression" dxfId="16" priority="153" stopIfTrue="1">
      <formula>$O$324=TRUE</formula>
    </cfRule>
  </conditionalFormatting>
  <conditionalFormatting sqref="D123">
    <cfRule type="expression" dxfId="15" priority="154" stopIfTrue="1">
      <formula>$O$117=TRUE</formula>
    </cfRule>
  </conditionalFormatting>
  <conditionalFormatting sqref="D197:E197">
    <cfRule type="expression" dxfId="14" priority="13" stopIfTrue="1">
      <formula>$O$195=TRUE</formula>
    </cfRule>
  </conditionalFormatting>
  <conditionalFormatting sqref="D231:E231">
    <cfRule type="expression" dxfId="13" priority="12" stopIfTrue="1">
      <formula>$O$231=TRUE</formula>
    </cfRule>
  </conditionalFormatting>
  <conditionalFormatting sqref="F243:F252">
    <cfRule type="expression" dxfId="12" priority="11" stopIfTrue="1">
      <formula>$O$208=TRUE</formula>
    </cfRule>
  </conditionalFormatting>
  <conditionalFormatting sqref="D273:E273">
    <cfRule type="expression" dxfId="11" priority="10" stopIfTrue="1">
      <formula>$O$272=TRUE</formula>
    </cfRule>
  </conditionalFormatting>
  <conditionalFormatting sqref="D313">
    <cfRule type="expression" dxfId="10" priority="8" stopIfTrue="1">
      <formula>$O$311=TRUE</formula>
    </cfRule>
  </conditionalFormatting>
  <conditionalFormatting sqref="H209:H218">
    <cfRule type="expression" dxfId="9" priority="2" stopIfTrue="1">
      <formula>$O$208=TRUE</formula>
    </cfRule>
  </conditionalFormatting>
  <conditionalFormatting sqref="H209:H218">
    <cfRule type="expression" dxfId="8" priority="1" stopIfTrue="1">
      <formula>$O209=TRUE</formula>
    </cfRule>
  </conditionalFormatting>
  <conditionalFormatting sqref="H325:H334">
    <cfRule type="expression" dxfId="7" priority="158" stopIfTrue="1">
      <formula>$O325=TRUE</formula>
    </cfRule>
  </conditionalFormatting>
  <dataValidations count="12">
    <dataValidation type="list" allowBlank="1" showInputMessage="1" showErrorMessage="1" sqref="D12:E12 D191:E191 D307:E307 D37:E37 D41:E41 D225:E225 D91:E91 D109:E109 D267:E267 D261:E261 D147:E147 D301:E301" xr:uid="{00000000-0002-0000-0900-000000000000}">
      <formula1>YesNo</formula1>
    </dataValidation>
    <dataValidation type="list" allowBlank="1" showInputMessage="1" showErrorMessage="1" sqref="D16:G16" xr:uid="{00000000-0002-0000-0900-000001000000}">
      <formula1>EUconst_NonCo2Scope</formula1>
    </dataValidation>
    <dataValidation type="list" allowBlank="1" showInputMessage="1" showErrorMessage="1" sqref="F131:G140 D119" xr:uid="{00000000-0002-0000-0900-000002000000}">
      <formula1>EUconst_NonCo2DataSource</formula1>
    </dataValidation>
    <dataValidation type="list" allowBlank="1" showInputMessage="1" showErrorMessage="1" sqref="F169:G178" xr:uid="{00000000-0002-0000-0900-000003000000}">
      <formula1>EUconst_NonCo2WeatherData</formula1>
    </dataValidation>
    <dataValidation type="list" allowBlank="1" showInputMessage="1" showErrorMessage="1" sqref="H169:I178 D157:E157" xr:uid="{00000000-0002-0000-0900-000004000000}">
      <formula1>EUconst_NonCo2WeatherSource</formula1>
    </dataValidation>
    <dataValidation type="list" allowBlank="1" showInputMessage="1" showErrorMessage="1" sqref="D197:E197 F209:F218" xr:uid="{00000000-0002-0000-0900-000005000000}">
      <formula1>EUconst_NonCo2EngineSource</formula1>
    </dataValidation>
    <dataValidation type="list" allowBlank="1" showInputMessage="1" showErrorMessage="1" sqref="D231:E231 F243:F252" xr:uid="{00000000-0002-0000-0900-000006000000}">
      <formula1>EUconst_NonCo2Mass</formula1>
    </dataValidation>
    <dataValidation type="list" allowBlank="1" showInputMessage="1" showErrorMessage="1" sqref="F285:F294 D273" xr:uid="{00000000-0002-0000-0900-000007000000}">
      <formula1>EUconst_NonCo2Performance</formula1>
    </dataValidation>
    <dataValidation type="list" allowBlank="1" showInputMessage="1" showErrorMessage="1" sqref="D313:E313 F325:F334" xr:uid="{00000000-0002-0000-0900-000008000000}">
      <formula1>EUconst_NonCo2Fuel</formula1>
    </dataValidation>
    <dataValidation type="list" allowBlank="1" showInputMessage="1" showErrorMessage="1" sqref="D86:E86" xr:uid="{00000000-0002-0000-0900-000009000000}">
      <formula1>IF(AND(CNTR_SmallEmitter=2,CNTR_Eligible28a6=2),EUconst_NonCo2Methodnotsmall,EUconst_NonCo2Method)</formula1>
    </dataValidation>
    <dataValidation type="list" allowBlank="1" showInputMessage="1" showErrorMessage="1" sqref="D153:E153" xr:uid="{00000000-0002-0000-0900-00000A000000}">
      <formula1>IF(CNTR_Co2e=0, EUconst_NonCo2WeatherData, IF(CNTR_Co2e=1, EUconst_NonCo2Enhancedweather, EUconst_NonCo2basicweather))</formula1>
    </dataValidation>
    <dataValidation type="list" allowBlank="1" showInputMessage="1" showErrorMessage="1" sqref="D33:G33" xr:uid="{00000000-0002-0000-0900-00000B000000}">
      <formula1>EUconst_NonCo2Tool</formula1>
    </dataValidation>
  </dataValidations>
  <hyperlinks>
    <hyperlink ref="D111:M111" location="JUMP_21a.v_Flighttrajectory" display="JUMP_21a.v_Flighttrajectory" xr:uid="{00000000-0004-0000-0900-000000000000}"/>
    <hyperlink ref="D149:M149" location="JUMP_21b.v_Weatherdata" display="JUMP_21b.v_Weatherdata" xr:uid="{00000000-0004-0000-0900-000001000000}"/>
    <hyperlink ref="D193:M193" location="JUMP_22e_Enginetype" display="JUMP_22e_Enginetype" xr:uid="{00000000-0004-0000-0900-000002000000}"/>
    <hyperlink ref="D227:M227" location="JUMP_22i_Aircraftmass" display="JUMP_22i_Aircraftmass" xr:uid="{00000000-0004-0000-0900-000003000000}"/>
    <hyperlink ref="D263:M263" location="JUMP_24_Fuelproperties" display="JUMP_24_Fuelproperties" xr:uid="{00000000-0004-0000-0900-000004000000}"/>
    <hyperlink ref="D269:M269" location="JUMP_23e_Aircraftperformance" display="JUMP_23e_Aircraftperformance" xr:uid="{00000000-0004-0000-0900-000005000000}"/>
    <hyperlink ref="D309:M309" location="JUMP_24d_Fuelproperties" display="JUMP_24d_Fuelproperties" xr:uid="{00000000-0004-0000-0900-000006000000}"/>
    <hyperlink ref="D303:M303" location="JUMP_22_DataGaps" display="&lt;&lt;&lt; If you have chosen &quot;False&quot; for point 21(f)(i), please continue directly to section 22. &gt;&gt;&gt;" xr:uid="{00000000-0004-0000-0900-000007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10"/>
    <pageSetUpPr fitToPage="1"/>
  </sheetPr>
  <dimension ref="A1:C700"/>
  <sheetViews>
    <sheetView topLeftCell="A642" zoomScale="110" zoomScaleNormal="110" workbookViewId="0">
      <selection activeCell="A674" sqref="A674"/>
    </sheetView>
  </sheetViews>
  <sheetFormatPr defaultColWidth="9.109375" defaultRowHeight="13.2" x14ac:dyDescent="0.25"/>
  <cols>
    <col min="1" max="1" width="23.109375" style="3" customWidth="1"/>
    <col min="2" max="2" width="9.109375" style="3"/>
    <col min="3" max="3" width="14.6640625" style="3" customWidth="1"/>
    <col min="4" max="16384" width="9.109375" style="3"/>
  </cols>
  <sheetData>
    <row r="1" spans="1:1" x14ac:dyDescent="0.25">
      <c r="A1" s="31" t="s">
        <v>294</v>
      </c>
    </row>
    <row r="2" spans="1:1" x14ac:dyDescent="0.25">
      <c r="A2" s="32" t="str">
        <f>Translations!$B$368</f>
        <v>Please select</v>
      </c>
    </row>
    <row r="3" spans="1:1" x14ac:dyDescent="0.25">
      <c r="A3" s="32" t="str">
        <f>Translations!$B$369</f>
        <v>Austria</v>
      </c>
    </row>
    <row r="4" spans="1:1" x14ac:dyDescent="0.25">
      <c r="A4" s="32" t="str">
        <f>Translations!$B$370</f>
        <v>Belgium</v>
      </c>
    </row>
    <row r="5" spans="1:1" x14ac:dyDescent="0.25">
      <c r="A5" s="32" t="str">
        <f>Translations!$B$371</f>
        <v>Bulgaria</v>
      </c>
    </row>
    <row r="6" spans="1:1" x14ac:dyDescent="0.25">
      <c r="A6" s="32" t="str">
        <f>Translations!$B$372</f>
        <v>Croatia</v>
      </c>
    </row>
    <row r="7" spans="1:1" x14ac:dyDescent="0.25">
      <c r="A7" s="32" t="str">
        <f>Translations!$B$373</f>
        <v>Cyprus</v>
      </c>
    </row>
    <row r="8" spans="1:1" x14ac:dyDescent="0.25">
      <c r="A8" s="32" t="str">
        <f>Translations!$B$374</f>
        <v>Czechia</v>
      </c>
    </row>
    <row r="9" spans="1:1" x14ac:dyDescent="0.25">
      <c r="A9" s="32" t="str">
        <f>Translations!$B$375</f>
        <v>Denmark</v>
      </c>
    </row>
    <row r="10" spans="1:1" x14ac:dyDescent="0.25">
      <c r="A10" s="32" t="str">
        <f>Translations!$B$376</f>
        <v>Estonia</v>
      </c>
    </row>
    <row r="11" spans="1:1" x14ac:dyDescent="0.25">
      <c r="A11" s="32" t="str">
        <f>Translations!$B$377</f>
        <v>Finland</v>
      </c>
    </row>
    <row r="12" spans="1:1" x14ac:dyDescent="0.25">
      <c r="A12" s="32" t="str">
        <f>Translations!$B$378</f>
        <v>France</v>
      </c>
    </row>
    <row r="13" spans="1:1" x14ac:dyDescent="0.25">
      <c r="A13" s="32" t="str">
        <f>Translations!$B$379</f>
        <v>Germany</v>
      </c>
    </row>
    <row r="14" spans="1:1" x14ac:dyDescent="0.25">
      <c r="A14" s="32" t="str">
        <f>Translations!$B$380</f>
        <v>Greece</v>
      </c>
    </row>
    <row r="15" spans="1:1" x14ac:dyDescent="0.25">
      <c r="A15" s="32" t="str">
        <f>Translations!$B$381</f>
        <v>Hungary</v>
      </c>
    </row>
    <row r="16" spans="1:1" x14ac:dyDescent="0.25">
      <c r="A16" s="33" t="str">
        <f>Translations!$B$382</f>
        <v xml:space="preserve">Iceland </v>
      </c>
    </row>
    <row r="17" spans="1:1" x14ac:dyDescent="0.25">
      <c r="A17" s="32" t="str">
        <f>Translations!$B$383</f>
        <v>Ireland</v>
      </c>
    </row>
    <row r="18" spans="1:1" x14ac:dyDescent="0.25">
      <c r="A18" s="32" t="str">
        <f>Translations!$B$384</f>
        <v>Italy</v>
      </c>
    </row>
    <row r="19" spans="1:1" x14ac:dyDescent="0.25">
      <c r="A19" s="32" t="str">
        <f>Translations!$B$385</f>
        <v>Latvia</v>
      </c>
    </row>
    <row r="20" spans="1:1" x14ac:dyDescent="0.25">
      <c r="A20" s="32" t="str">
        <f>Translations!$B$386</f>
        <v>Liechtenstein</v>
      </c>
    </row>
    <row r="21" spans="1:1" x14ac:dyDescent="0.25">
      <c r="A21" s="32" t="str">
        <f>Translations!$B$387</f>
        <v>Lithuania</v>
      </c>
    </row>
    <row r="22" spans="1:1" x14ac:dyDescent="0.25">
      <c r="A22" s="32" t="str">
        <f>Translations!$B$388</f>
        <v>Luxembourg</v>
      </c>
    </row>
    <row r="23" spans="1:1" x14ac:dyDescent="0.25">
      <c r="A23" s="32" t="str">
        <f>Translations!$B$389</f>
        <v>Malta</v>
      </c>
    </row>
    <row r="24" spans="1:1" x14ac:dyDescent="0.25">
      <c r="A24" s="32" t="str">
        <f>Translations!$B$390</f>
        <v>Netherlands</v>
      </c>
    </row>
    <row r="25" spans="1:1" x14ac:dyDescent="0.25">
      <c r="A25" s="33" t="str">
        <f>Translations!$B$391</f>
        <v xml:space="preserve">Norway </v>
      </c>
    </row>
    <row r="26" spans="1:1" x14ac:dyDescent="0.25">
      <c r="A26" s="32" t="str">
        <f>Translations!$B$392</f>
        <v>Poland</v>
      </c>
    </row>
    <row r="27" spans="1:1" x14ac:dyDescent="0.25">
      <c r="A27" s="32" t="str">
        <f>Translations!$B$393</f>
        <v>Portugal</v>
      </c>
    </row>
    <row r="28" spans="1:1" x14ac:dyDescent="0.25">
      <c r="A28" s="32" t="str">
        <f>Translations!$B$394</f>
        <v>Romania</v>
      </c>
    </row>
    <row r="29" spans="1:1" x14ac:dyDescent="0.25">
      <c r="A29" s="32" t="str">
        <f>Translations!$B$395</f>
        <v>Slovakia</v>
      </c>
    </row>
    <row r="30" spans="1:1" x14ac:dyDescent="0.25">
      <c r="A30" s="32" t="str">
        <f>Translations!$B$396</f>
        <v>Slovenia</v>
      </c>
    </row>
    <row r="31" spans="1:1" x14ac:dyDescent="0.25">
      <c r="A31" s="32" t="str">
        <f>Translations!$B$397</f>
        <v>Spain</v>
      </c>
    </row>
    <row r="32" spans="1:1" x14ac:dyDescent="0.25">
      <c r="A32" s="32" t="str">
        <f>Translations!$B$398</f>
        <v>Sweden</v>
      </c>
    </row>
    <row r="33" spans="1:1" x14ac:dyDescent="0.25">
      <c r="A33" s="32" t="str">
        <f>Translations!$B$399</f>
        <v>United Kingdom</v>
      </c>
    </row>
    <row r="36" spans="1:1" x14ac:dyDescent="0.25">
      <c r="A36" s="12" t="s">
        <v>367</v>
      </c>
    </row>
    <row r="37" spans="1:1" x14ac:dyDescent="0.25">
      <c r="A37" s="32" t="str">
        <f>Translations!$B$368</f>
        <v>Please select</v>
      </c>
    </row>
    <row r="38" spans="1:1" x14ac:dyDescent="0.25">
      <c r="A38" s="32"/>
    </row>
    <row r="39" spans="1:1" x14ac:dyDescent="0.25">
      <c r="A39" s="32" t="str">
        <f>Translations!$B$400</f>
        <v>Afghanistan</v>
      </c>
    </row>
    <row r="40" spans="1:1" x14ac:dyDescent="0.25">
      <c r="A40" s="32" t="str">
        <f>Translations!$B$401</f>
        <v>Albania</v>
      </c>
    </row>
    <row r="41" spans="1:1" x14ac:dyDescent="0.25">
      <c r="A41" s="32" t="str">
        <f>Translations!$B$402</f>
        <v>Algeria</v>
      </c>
    </row>
    <row r="42" spans="1:1" x14ac:dyDescent="0.25">
      <c r="A42" s="32" t="str">
        <f>Translations!$B$403</f>
        <v>American Samoa</v>
      </c>
    </row>
    <row r="43" spans="1:1" x14ac:dyDescent="0.25">
      <c r="A43" s="32" t="str">
        <f>Translations!$B$404</f>
        <v>Andorra</v>
      </c>
    </row>
    <row r="44" spans="1:1" x14ac:dyDescent="0.25">
      <c r="A44" s="32" t="str">
        <f>Translations!$B$405</f>
        <v>Angola</v>
      </c>
    </row>
    <row r="45" spans="1:1" x14ac:dyDescent="0.25">
      <c r="A45" s="32" t="str">
        <f>Translations!$B$406</f>
        <v>Anguilla</v>
      </c>
    </row>
    <row r="46" spans="1:1" x14ac:dyDescent="0.25">
      <c r="A46" s="32" t="str">
        <f>Translations!$B$407</f>
        <v>Antigua and Barbuda</v>
      </c>
    </row>
    <row r="47" spans="1:1" x14ac:dyDescent="0.25">
      <c r="A47" s="32" t="str">
        <f>Translations!$B$408</f>
        <v>Argentina</v>
      </c>
    </row>
    <row r="48" spans="1:1" x14ac:dyDescent="0.25">
      <c r="A48" s="32" t="str">
        <f>Translations!$B$409</f>
        <v>Armenia</v>
      </c>
    </row>
    <row r="49" spans="1:1" x14ac:dyDescent="0.25">
      <c r="A49" s="32" t="str">
        <f>Translations!$B$410</f>
        <v>Aruba</v>
      </c>
    </row>
    <row r="50" spans="1:1" x14ac:dyDescent="0.25">
      <c r="A50" s="32" t="str">
        <f>Translations!$B$411</f>
        <v>Australia</v>
      </c>
    </row>
    <row r="51" spans="1:1" x14ac:dyDescent="0.25">
      <c r="A51" s="32" t="str">
        <f>Translations!$B$369</f>
        <v>Austria</v>
      </c>
    </row>
    <row r="52" spans="1:1" x14ac:dyDescent="0.25">
      <c r="A52" s="32" t="str">
        <f>Translations!$B$412</f>
        <v>Azerbaijan</v>
      </c>
    </row>
    <row r="53" spans="1:1" x14ac:dyDescent="0.25">
      <c r="A53" s="32" t="str">
        <f>Translations!$B$413</f>
        <v>Bahamas</v>
      </c>
    </row>
    <row r="54" spans="1:1" x14ac:dyDescent="0.25">
      <c r="A54" s="32" t="str">
        <f>Translations!$B$414</f>
        <v>Bahrain</v>
      </c>
    </row>
    <row r="55" spans="1:1" x14ac:dyDescent="0.25">
      <c r="A55" s="32" t="str">
        <f>Translations!$B$415</f>
        <v>Bangladesh</v>
      </c>
    </row>
    <row r="56" spans="1:1" x14ac:dyDescent="0.25">
      <c r="A56" s="32" t="str">
        <f>Translations!$B$416</f>
        <v>Barbados</v>
      </c>
    </row>
    <row r="57" spans="1:1" x14ac:dyDescent="0.25">
      <c r="A57" s="32" t="str">
        <f>Translations!$B$417</f>
        <v>Belarus</v>
      </c>
    </row>
    <row r="58" spans="1:1" x14ac:dyDescent="0.25">
      <c r="A58" s="32" t="str">
        <f>Translations!$B$370</f>
        <v>Belgium</v>
      </c>
    </row>
    <row r="59" spans="1:1" x14ac:dyDescent="0.25">
      <c r="A59" s="32" t="str">
        <f>Translations!$B$418</f>
        <v>Belize</v>
      </c>
    </row>
    <row r="60" spans="1:1" x14ac:dyDescent="0.25">
      <c r="A60" s="32" t="str">
        <f>Translations!$B$419</f>
        <v>Benin</v>
      </c>
    </row>
    <row r="61" spans="1:1" x14ac:dyDescent="0.25">
      <c r="A61" s="32" t="str">
        <f>Translations!$B$420</f>
        <v>Bermuda</v>
      </c>
    </row>
    <row r="62" spans="1:1" x14ac:dyDescent="0.25">
      <c r="A62" s="32" t="str">
        <f>Translations!$B$421</f>
        <v>Bhutan</v>
      </c>
    </row>
    <row r="63" spans="1:1" x14ac:dyDescent="0.25">
      <c r="A63" s="32" t="str">
        <f>Translations!$B$422</f>
        <v>Bolivia, Plurinational State of</v>
      </c>
    </row>
    <row r="64" spans="1:1" x14ac:dyDescent="0.25">
      <c r="A64" s="32" t="str">
        <f>Translations!$B$423</f>
        <v>Bosnia and Herzegovina</v>
      </c>
    </row>
    <row r="65" spans="1:1" x14ac:dyDescent="0.25">
      <c r="A65" s="32" t="str">
        <f>Translations!$B$424</f>
        <v>Botswana</v>
      </c>
    </row>
    <row r="66" spans="1:1" x14ac:dyDescent="0.25">
      <c r="A66" s="32" t="str">
        <f>Translations!$B$425</f>
        <v>Brazil</v>
      </c>
    </row>
    <row r="67" spans="1:1" x14ac:dyDescent="0.25">
      <c r="A67" s="32" t="str">
        <f>Translations!$B$427</f>
        <v>Brunei Darussalam</v>
      </c>
    </row>
    <row r="68" spans="1:1" x14ac:dyDescent="0.25">
      <c r="A68" s="32" t="str">
        <f>Translations!$B$371</f>
        <v>Bulgaria</v>
      </c>
    </row>
    <row r="69" spans="1:1" x14ac:dyDescent="0.25">
      <c r="A69" s="32" t="str">
        <f>Translations!$B$428</f>
        <v>Burkina Faso</v>
      </c>
    </row>
    <row r="70" spans="1:1" x14ac:dyDescent="0.25">
      <c r="A70" s="32" t="str">
        <f>Translations!$B$429</f>
        <v>Burundi</v>
      </c>
    </row>
    <row r="71" spans="1:1" x14ac:dyDescent="0.25">
      <c r="A71" s="32" t="str">
        <f>Translations!$B$430</f>
        <v>Cambodia</v>
      </c>
    </row>
    <row r="72" spans="1:1" x14ac:dyDescent="0.25">
      <c r="A72" s="32" t="str">
        <f>Translations!$B$431</f>
        <v>Cameroon</v>
      </c>
    </row>
    <row r="73" spans="1:1" x14ac:dyDescent="0.25">
      <c r="A73" s="32" t="str">
        <f>Translations!$B$432</f>
        <v>Canada</v>
      </c>
    </row>
    <row r="74" spans="1:1" x14ac:dyDescent="0.25">
      <c r="A74" s="32" t="str">
        <f>Translations!$B$433</f>
        <v>Cape Verde</v>
      </c>
    </row>
    <row r="75" spans="1:1" x14ac:dyDescent="0.25">
      <c r="A75" s="32" t="str">
        <f>Translations!$B$434</f>
        <v>Cayman Islands</v>
      </c>
    </row>
    <row r="76" spans="1:1" x14ac:dyDescent="0.25">
      <c r="A76" s="32" t="str">
        <f>Translations!$B$435</f>
        <v>Central African Republic</v>
      </c>
    </row>
    <row r="77" spans="1:1" x14ac:dyDescent="0.25">
      <c r="A77" s="32" t="str">
        <f>Translations!$B$436</f>
        <v>Chad</v>
      </c>
    </row>
    <row r="78" spans="1:1" x14ac:dyDescent="0.25">
      <c r="A78" s="32" t="str">
        <f>Translations!$B$437</f>
        <v>Channel Islands</v>
      </c>
    </row>
    <row r="79" spans="1:1" x14ac:dyDescent="0.25">
      <c r="A79" s="32" t="str">
        <f>Translations!$B$438</f>
        <v>Chile</v>
      </c>
    </row>
    <row r="80" spans="1:1" x14ac:dyDescent="0.25">
      <c r="A80" s="32" t="str">
        <f>Translations!$B$439</f>
        <v>China</v>
      </c>
    </row>
    <row r="81" spans="1:1" x14ac:dyDescent="0.25">
      <c r="A81" s="32" t="str">
        <f>Translations!$B$442</f>
        <v>Colombia</v>
      </c>
    </row>
    <row r="82" spans="1:1" x14ac:dyDescent="0.25">
      <c r="A82" s="32" t="str">
        <f>Translations!$B$443</f>
        <v>Comoros</v>
      </c>
    </row>
    <row r="83" spans="1:1" x14ac:dyDescent="0.25">
      <c r="A83" s="32" t="str">
        <f>Translations!$B$444</f>
        <v>Congo</v>
      </c>
    </row>
    <row r="84" spans="1:1" x14ac:dyDescent="0.25">
      <c r="A84" s="32" t="str">
        <f>Translations!$B$450</f>
        <v>Congo, The Democratic Republic of the</v>
      </c>
    </row>
    <row r="85" spans="1:1" x14ac:dyDescent="0.25">
      <c r="A85" s="32" t="str">
        <f>Translations!$B$445</f>
        <v>Cook Islands</v>
      </c>
    </row>
    <row r="86" spans="1:1" x14ac:dyDescent="0.25">
      <c r="A86" s="32" t="str">
        <f>Translations!$B$446</f>
        <v>Costa Rica</v>
      </c>
    </row>
    <row r="87" spans="1:1" x14ac:dyDescent="0.25">
      <c r="A87" s="32" t="str">
        <f>Translations!$B$447</f>
        <v>Côte d'Ivoire</v>
      </c>
    </row>
    <row r="88" spans="1:1" x14ac:dyDescent="0.25">
      <c r="A88" s="32" t="str">
        <f>Translations!$B$372</f>
        <v>Croatia</v>
      </c>
    </row>
    <row r="89" spans="1:1" x14ac:dyDescent="0.25">
      <c r="A89" s="32" t="str">
        <f>Translations!$B$448</f>
        <v>Cuba</v>
      </c>
    </row>
    <row r="90" spans="1:1" ht="14.4" x14ac:dyDescent="0.25">
      <c r="A90" s="148" t="str">
        <f>Translations!$B$824</f>
        <v>Curaçao</v>
      </c>
    </row>
    <row r="91" spans="1:1" x14ac:dyDescent="0.25">
      <c r="A91" s="32" t="str">
        <f>Translations!$B$373</f>
        <v>Cyprus</v>
      </c>
    </row>
    <row r="92" spans="1:1" x14ac:dyDescent="0.25">
      <c r="A92" s="32" t="str">
        <f>Translations!$B$374</f>
        <v>Czechia</v>
      </c>
    </row>
    <row r="93" spans="1:1" x14ac:dyDescent="0.25">
      <c r="A93" s="32" t="str">
        <f>Translations!$B$375</f>
        <v>Denmark</v>
      </c>
    </row>
    <row r="94" spans="1:1" x14ac:dyDescent="0.25">
      <c r="A94" s="32" t="str">
        <f>Translations!$B$451</f>
        <v>Djibouti</v>
      </c>
    </row>
    <row r="95" spans="1:1" x14ac:dyDescent="0.25">
      <c r="A95" s="32" t="str">
        <f>Translations!$B$452</f>
        <v>Dominica</v>
      </c>
    </row>
    <row r="96" spans="1:1" x14ac:dyDescent="0.25">
      <c r="A96" s="32" t="str">
        <f>Translations!$B$453</f>
        <v>Dominican Republic</v>
      </c>
    </row>
    <row r="97" spans="1:1" x14ac:dyDescent="0.25">
      <c r="A97" s="32" t="str">
        <f>Translations!$B$454</f>
        <v>Ecuador</v>
      </c>
    </row>
    <row r="98" spans="1:1" x14ac:dyDescent="0.25">
      <c r="A98" s="32" t="str">
        <f>Translations!$B$455</f>
        <v>Egypt</v>
      </c>
    </row>
    <row r="99" spans="1:1" x14ac:dyDescent="0.25">
      <c r="A99" s="32" t="str">
        <f>Translations!$B$456</f>
        <v>El Salvador</v>
      </c>
    </row>
    <row r="100" spans="1:1" x14ac:dyDescent="0.25">
      <c r="A100" s="32" t="str">
        <f>Translations!$B$457</f>
        <v>Equatorial Guinea</v>
      </c>
    </row>
    <row r="101" spans="1:1" x14ac:dyDescent="0.25">
      <c r="A101" s="32" t="str">
        <f>Translations!$B$458</f>
        <v>Eritrea</v>
      </c>
    </row>
    <row r="102" spans="1:1" x14ac:dyDescent="0.25">
      <c r="A102" s="32" t="str">
        <f>Translations!$B$376</f>
        <v>Estonia</v>
      </c>
    </row>
    <row r="103" spans="1:1" x14ac:dyDescent="0.25">
      <c r="A103" s="32" t="str">
        <f>Translations!$B$459</f>
        <v>Ethiopia</v>
      </c>
    </row>
    <row r="104" spans="1:1" x14ac:dyDescent="0.25">
      <c r="A104" s="32" t="str">
        <f>Translations!$B$461</f>
        <v>Falkland Islands (Malvinas)</v>
      </c>
    </row>
    <row r="105" spans="1:1" x14ac:dyDescent="0.25">
      <c r="A105" s="32" t="str">
        <f>Translations!$B$460</f>
        <v>Faroe Islands</v>
      </c>
    </row>
    <row r="106" spans="1:1" x14ac:dyDescent="0.25">
      <c r="A106" s="32" t="str">
        <f>Translations!$B$462</f>
        <v>Fiji</v>
      </c>
    </row>
    <row r="107" spans="1:1" x14ac:dyDescent="0.25">
      <c r="A107" s="32" t="str">
        <f>Translations!$B$377</f>
        <v>Finland</v>
      </c>
    </row>
    <row r="108" spans="1:1" x14ac:dyDescent="0.25">
      <c r="A108" s="32" t="str">
        <f>Translations!$B$378</f>
        <v>France</v>
      </c>
    </row>
    <row r="109" spans="1:1" x14ac:dyDescent="0.25">
      <c r="A109" s="32" t="str">
        <f>Translations!$B$464</f>
        <v>French Polynesia</v>
      </c>
    </row>
    <row r="110" spans="1:1" x14ac:dyDescent="0.25">
      <c r="A110" s="32" t="str">
        <f>Translations!$B$465</f>
        <v>Gabon</v>
      </c>
    </row>
    <row r="111" spans="1:1" x14ac:dyDescent="0.25">
      <c r="A111" s="32" t="str">
        <f>Translations!$B$466</f>
        <v>Gambia</v>
      </c>
    </row>
    <row r="112" spans="1:1" x14ac:dyDescent="0.25">
      <c r="A112" s="32" t="str">
        <f>Translations!$B$467</f>
        <v>Georgia</v>
      </c>
    </row>
    <row r="113" spans="1:1" x14ac:dyDescent="0.25">
      <c r="A113" s="32" t="str">
        <f>Translations!$B$379</f>
        <v>Germany</v>
      </c>
    </row>
    <row r="114" spans="1:1" x14ac:dyDescent="0.25">
      <c r="A114" s="32" t="str">
        <f>Translations!$B$468</f>
        <v>Ghana</v>
      </c>
    </row>
    <row r="115" spans="1:1" x14ac:dyDescent="0.25">
      <c r="A115" s="32" t="str">
        <f>Translations!$B$469</f>
        <v>Gibraltar</v>
      </c>
    </row>
    <row r="116" spans="1:1" x14ac:dyDescent="0.25">
      <c r="A116" s="32" t="str">
        <f>Translations!$B$380</f>
        <v>Greece</v>
      </c>
    </row>
    <row r="117" spans="1:1" x14ac:dyDescent="0.25">
      <c r="A117" s="32" t="str">
        <f>Translations!$B$470</f>
        <v>Greenland</v>
      </c>
    </row>
    <row r="118" spans="1:1" x14ac:dyDescent="0.25">
      <c r="A118" s="32" t="str">
        <f>Translations!$B$471</f>
        <v>Grenada</v>
      </c>
    </row>
    <row r="119" spans="1:1" x14ac:dyDescent="0.25">
      <c r="A119" s="32" t="str">
        <f>Translations!$B$473</f>
        <v>Guam</v>
      </c>
    </row>
    <row r="120" spans="1:1" x14ac:dyDescent="0.25">
      <c r="A120" s="32" t="str">
        <f>Translations!$B$474</f>
        <v>Guatemala</v>
      </c>
    </row>
    <row r="121" spans="1:1" x14ac:dyDescent="0.25">
      <c r="A121" s="32" t="str">
        <f>Translations!$B$475</f>
        <v>Guernsey</v>
      </c>
    </row>
    <row r="122" spans="1:1" x14ac:dyDescent="0.25">
      <c r="A122" s="32" t="str">
        <f>Translations!$B$476</f>
        <v>Guinea</v>
      </c>
    </row>
    <row r="123" spans="1:1" x14ac:dyDescent="0.25">
      <c r="A123" s="32" t="str">
        <f>Translations!$B$477</f>
        <v>Guinea-Bissau</v>
      </c>
    </row>
    <row r="124" spans="1:1" x14ac:dyDescent="0.25">
      <c r="A124" s="32" t="str">
        <f>Translations!$B$478</f>
        <v>Guyana</v>
      </c>
    </row>
    <row r="125" spans="1:1" x14ac:dyDescent="0.25">
      <c r="A125" s="32" t="str">
        <f>Translations!$B$479</f>
        <v>Haiti</v>
      </c>
    </row>
    <row r="126" spans="1:1" x14ac:dyDescent="0.25">
      <c r="A126" s="32" t="str">
        <f>Translations!$B$480</f>
        <v>Holy See (Vatican City State)</v>
      </c>
    </row>
    <row r="127" spans="1:1" x14ac:dyDescent="0.25">
      <c r="A127" s="32" t="str">
        <f>Translations!$B$481</f>
        <v>Honduras</v>
      </c>
    </row>
    <row r="128" spans="1:1" x14ac:dyDescent="0.25">
      <c r="A128" s="32" t="str">
        <f>Translations!$B$440</f>
        <v>Hong Kong SAR</v>
      </c>
    </row>
    <row r="129" spans="1:1" x14ac:dyDescent="0.25">
      <c r="A129" s="32" t="str">
        <f>Translations!$B$381</f>
        <v>Hungary</v>
      </c>
    </row>
    <row r="130" spans="1:1" x14ac:dyDescent="0.25">
      <c r="A130" s="32" t="str">
        <f>Translations!$B$382</f>
        <v xml:space="preserve">Iceland </v>
      </c>
    </row>
    <row r="131" spans="1:1" x14ac:dyDescent="0.25">
      <c r="A131" s="32" t="str">
        <f>Translations!$B$482</f>
        <v>India</v>
      </c>
    </row>
    <row r="132" spans="1:1" x14ac:dyDescent="0.25">
      <c r="A132" s="32" t="str">
        <f>Translations!$B$483</f>
        <v>Indonesia</v>
      </c>
    </row>
    <row r="133" spans="1:1" x14ac:dyDescent="0.25">
      <c r="A133" s="32" t="str">
        <f>Translations!$B$484</f>
        <v>Iran, Islamic Republic of</v>
      </c>
    </row>
    <row r="134" spans="1:1" x14ac:dyDescent="0.25">
      <c r="A134" s="32" t="str">
        <f>Translations!$B$485</f>
        <v>Iraq</v>
      </c>
    </row>
    <row r="135" spans="1:1" x14ac:dyDescent="0.25">
      <c r="A135" s="32" t="str">
        <f>Translations!$B$383</f>
        <v>Ireland</v>
      </c>
    </row>
    <row r="136" spans="1:1" x14ac:dyDescent="0.25">
      <c r="A136" s="32" t="str">
        <f>Translations!$B$486</f>
        <v>Isle of Man</v>
      </c>
    </row>
    <row r="137" spans="1:1" x14ac:dyDescent="0.25">
      <c r="A137" s="32" t="str">
        <f>Translations!$B$487</f>
        <v>Israel</v>
      </c>
    </row>
    <row r="138" spans="1:1" x14ac:dyDescent="0.25">
      <c r="A138" s="32" t="str">
        <f>Translations!$B$384</f>
        <v>Italy</v>
      </c>
    </row>
    <row r="139" spans="1:1" x14ac:dyDescent="0.25">
      <c r="A139" s="32" t="str">
        <f>Translations!$B$488</f>
        <v>Jamaica</v>
      </c>
    </row>
    <row r="140" spans="1:1" x14ac:dyDescent="0.25">
      <c r="A140" s="32" t="str">
        <f>Translations!$B$489</f>
        <v>Japan</v>
      </c>
    </row>
    <row r="141" spans="1:1" x14ac:dyDescent="0.25">
      <c r="A141" s="32" t="str">
        <f>Translations!$B$490</f>
        <v>Jersey</v>
      </c>
    </row>
    <row r="142" spans="1:1" x14ac:dyDescent="0.25">
      <c r="A142" s="32" t="str">
        <f>Translations!$B$491</f>
        <v>Jordan</v>
      </c>
    </row>
    <row r="143" spans="1:1" x14ac:dyDescent="0.25">
      <c r="A143" s="32" t="str">
        <f>Translations!$B$492</f>
        <v>Kazakhstan</v>
      </c>
    </row>
    <row r="144" spans="1:1" x14ac:dyDescent="0.25">
      <c r="A144" s="32" t="str">
        <f>Translations!$B$493</f>
        <v>Kenya</v>
      </c>
    </row>
    <row r="145" spans="1:1" x14ac:dyDescent="0.25">
      <c r="A145" s="32" t="str">
        <f>Translations!$B$494</f>
        <v>Kiribati</v>
      </c>
    </row>
    <row r="146" spans="1:1" x14ac:dyDescent="0.25">
      <c r="A146" s="32" t="str">
        <f>Translations!$B$449</f>
        <v>Korea, Democratic People's Republic of</v>
      </c>
    </row>
    <row r="147" spans="1:1" x14ac:dyDescent="0.25">
      <c r="A147" s="32" t="str">
        <f>Translations!$B$545</f>
        <v>Korea, Republic of</v>
      </c>
    </row>
    <row r="148" spans="1:1" ht="14.4" x14ac:dyDescent="0.25">
      <c r="A148" s="148" t="str">
        <f>Translations!$B$825</f>
        <v>Kosovo, United Nations Interim Administration Mission</v>
      </c>
    </row>
    <row r="149" spans="1:1" x14ac:dyDescent="0.25">
      <c r="A149" s="32" t="str">
        <f>Translations!$B$495</f>
        <v>Kuwait</v>
      </c>
    </row>
    <row r="150" spans="1:1" x14ac:dyDescent="0.25">
      <c r="A150" s="32" t="str">
        <f>Translations!$B$496</f>
        <v>Kyrgyzstan</v>
      </c>
    </row>
    <row r="151" spans="1:1" x14ac:dyDescent="0.25">
      <c r="A151" s="32" t="str">
        <f>Translations!$B$497</f>
        <v>Lao People's Democratic Republic</v>
      </c>
    </row>
    <row r="152" spans="1:1" x14ac:dyDescent="0.25">
      <c r="A152" s="32" t="str">
        <f>Translations!$B$385</f>
        <v>Latvia</v>
      </c>
    </row>
    <row r="153" spans="1:1" x14ac:dyDescent="0.25">
      <c r="A153" s="32" t="str">
        <f>Translations!$B$498</f>
        <v>Lebanon</v>
      </c>
    </row>
    <row r="154" spans="1:1" x14ac:dyDescent="0.25">
      <c r="A154" s="32" t="str">
        <f>Translations!$B$499</f>
        <v>Lesotho</v>
      </c>
    </row>
    <row r="155" spans="1:1" x14ac:dyDescent="0.25">
      <c r="A155" s="32" t="str">
        <f>Translations!$B$500</f>
        <v>Liberia</v>
      </c>
    </row>
    <row r="156" spans="1:1" x14ac:dyDescent="0.25">
      <c r="A156" s="32" t="str">
        <f>Translations!$B$501</f>
        <v>Libya</v>
      </c>
    </row>
    <row r="157" spans="1:1" x14ac:dyDescent="0.25">
      <c r="A157" s="32" t="str">
        <f>Translations!$B$386</f>
        <v>Liechtenstein</v>
      </c>
    </row>
    <row r="158" spans="1:1" x14ac:dyDescent="0.25">
      <c r="A158" s="32" t="str">
        <f>Translations!$B$387</f>
        <v>Lithuania</v>
      </c>
    </row>
    <row r="159" spans="1:1" x14ac:dyDescent="0.25">
      <c r="A159" s="32" t="str">
        <f>Translations!$B$388</f>
        <v>Luxembourg</v>
      </c>
    </row>
    <row r="160" spans="1:1" x14ac:dyDescent="0.25">
      <c r="A160" s="32" t="str">
        <f>Translations!$B$441</f>
        <v>Macao SAR</v>
      </c>
    </row>
    <row r="161" spans="1:1" x14ac:dyDescent="0.25">
      <c r="A161" s="32" t="str">
        <f>Translations!$B$578</f>
        <v>North Macedonia</v>
      </c>
    </row>
    <row r="162" spans="1:1" x14ac:dyDescent="0.25">
      <c r="A162" s="32" t="str">
        <f>Translations!$B$502</f>
        <v>Madagascar</v>
      </c>
    </row>
    <row r="163" spans="1:1" x14ac:dyDescent="0.25">
      <c r="A163" s="32" t="str">
        <f>Translations!$B$503</f>
        <v>Malawi</v>
      </c>
    </row>
    <row r="164" spans="1:1" x14ac:dyDescent="0.25">
      <c r="A164" s="32" t="str">
        <f>Translations!$B$504</f>
        <v>Malaysia</v>
      </c>
    </row>
    <row r="165" spans="1:1" x14ac:dyDescent="0.25">
      <c r="A165" s="32" t="str">
        <f>Translations!$B$505</f>
        <v>Maldives</v>
      </c>
    </row>
    <row r="166" spans="1:1" x14ac:dyDescent="0.25">
      <c r="A166" s="32" t="str">
        <f>Translations!$B$506</f>
        <v>Mali</v>
      </c>
    </row>
    <row r="167" spans="1:1" x14ac:dyDescent="0.25">
      <c r="A167" s="32" t="str">
        <f>Translations!$B$389</f>
        <v>Malta</v>
      </c>
    </row>
    <row r="168" spans="1:1" x14ac:dyDescent="0.25">
      <c r="A168" s="32" t="str">
        <f>Translations!$B$507</f>
        <v>Marshall Islands</v>
      </c>
    </row>
    <row r="169" spans="1:1" x14ac:dyDescent="0.25">
      <c r="A169" s="32" t="str">
        <f>Translations!$B$509</f>
        <v>Mauritania</v>
      </c>
    </row>
    <row r="170" spans="1:1" x14ac:dyDescent="0.25">
      <c r="A170" s="32" t="str">
        <f>Translations!$B$510</f>
        <v>Mauritius</v>
      </c>
    </row>
    <row r="171" spans="1:1" x14ac:dyDescent="0.25">
      <c r="A171" s="32" t="str">
        <f>Translations!$B$511</f>
        <v>Mayotte</v>
      </c>
    </row>
    <row r="172" spans="1:1" x14ac:dyDescent="0.25">
      <c r="A172" s="32" t="str">
        <f>Translations!$B$512</f>
        <v>Mexico</v>
      </c>
    </row>
    <row r="173" spans="1:1" x14ac:dyDescent="0.25">
      <c r="A173" s="32" t="str">
        <f>Translations!$B$513</f>
        <v>Micronesia, Federated States of</v>
      </c>
    </row>
    <row r="174" spans="1:1" x14ac:dyDescent="0.25">
      <c r="A174" s="32" t="str">
        <f>Translations!$B$546</f>
        <v>Moldova, Republic of</v>
      </c>
    </row>
    <row r="175" spans="1:1" x14ac:dyDescent="0.25">
      <c r="A175" s="32" t="str">
        <f>Translations!$B$514</f>
        <v>Monaco</v>
      </c>
    </row>
    <row r="176" spans="1:1" x14ac:dyDescent="0.25">
      <c r="A176" s="32" t="str">
        <f>Translations!$B$515</f>
        <v>Mongolia</v>
      </c>
    </row>
    <row r="177" spans="1:1" x14ac:dyDescent="0.25">
      <c r="A177" s="32" t="str">
        <f>Translations!$B$516</f>
        <v>Montenegro</v>
      </c>
    </row>
    <row r="178" spans="1:1" x14ac:dyDescent="0.25">
      <c r="A178" s="32" t="str">
        <f>Translations!$B$517</f>
        <v>Montserrat</v>
      </c>
    </row>
    <row r="179" spans="1:1" x14ac:dyDescent="0.25">
      <c r="A179" s="32" t="str">
        <f>Translations!$B$518</f>
        <v>Morocco</v>
      </c>
    </row>
    <row r="180" spans="1:1" x14ac:dyDescent="0.25">
      <c r="A180" s="32" t="str">
        <f>Translations!$B$519</f>
        <v>Mozambique</v>
      </c>
    </row>
    <row r="181" spans="1:1" x14ac:dyDescent="0.25">
      <c r="A181" s="32" t="str">
        <f>Translations!$B$520</f>
        <v>Myanmar</v>
      </c>
    </row>
    <row r="182" spans="1:1" x14ac:dyDescent="0.25">
      <c r="A182" s="32" t="str">
        <f>Translations!$B$521</f>
        <v>Namibia</v>
      </c>
    </row>
    <row r="183" spans="1:1" x14ac:dyDescent="0.25">
      <c r="A183" s="32" t="str">
        <f>Translations!$B$522</f>
        <v>Nauru</v>
      </c>
    </row>
    <row r="184" spans="1:1" x14ac:dyDescent="0.25">
      <c r="A184" s="32" t="str">
        <f>Translations!$B$523</f>
        <v>Nepal</v>
      </c>
    </row>
    <row r="185" spans="1:1" x14ac:dyDescent="0.25">
      <c r="A185" s="32" t="str">
        <f>Translations!$B$390</f>
        <v>Netherlands</v>
      </c>
    </row>
    <row r="186" spans="1:1" x14ac:dyDescent="0.25">
      <c r="A186" s="32" t="str">
        <f>Translations!$B$525</f>
        <v>New Caledonia</v>
      </c>
    </row>
    <row r="187" spans="1:1" x14ac:dyDescent="0.25">
      <c r="A187" s="32" t="str">
        <f>Translations!$B$526</f>
        <v>New Zealand</v>
      </c>
    </row>
    <row r="188" spans="1:1" x14ac:dyDescent="0.25">
      <c r="A188" s="32" t="str">
        <f>Translations!$B$527</f>
        <v>Nicaragua</v>
      </c>
    </row>
    <row r="189" spans="1:1" x14ac:dyDescent="0.25">
      <c r="A189" s="32" t="str">
        <f>Translations!$B$528</f>
        <v>Niger</v>
      </c>
    </row>
    <row r="190" spans="1:1" x14ac:dyDescent="0.25">
      <c r="A190" s="32" t="str">
        <f>Translations!$B$529</f>
        <v>Nigeria</v>
      </c>
    </row>
    <row r="191" spans="1:1" x14ac:dyDescent="0.25">
      <c r="A191" s="32" t="str">
        <f>Translations!$B$530</f>
        <v>Niue</v>
      </c>
    </row>
    <row r="192" spans="1:1" x14ac:dyDescent="0.25">
      <c r="A192" s="32" t="str">
        <f>Translations!$B$531</f>
        <v>Norfolk Island</v>
      </c>
    </row>
    <row r="193" spans="1:1" x14ac:dyDescent="0.25">
      <c r="A193" s="32" t="str">
        <f>Translations!$B$532</f>
        <v>Northern Mariana Islands</v>
      </c>
    </row>
    <row r="194" spans="1:1" x14ac:dyDescent="0.25">
      <c r="A194" s="32" t="str">
        <f>Translations!$B$391</f>
        <v xml:space="preserve">Norway </v>
      </c>
    </row>
    <row r="195" spans="1:1" x14ac:dyDescent="0.25">
      <c r="A195" s="32" t="str">
        <f>Translations!$B$534</f>
        <v>Oman</v>
      </c>
    </row>
    <row r="196" spans="1:1" x14ac:dyDescent="0.25">
      <c r="A196" s="32" t="str">
        <f>Translations!$B$535</f>
        <v>Pakistan</v>
      </c>
    </row>
    <row r="197" spans="1:1" x14ac:dyDescent="0.25">
      <c r="A197" s="32" t="str">
        <f>Translations!$B$536</f>
        <v>Palau</v>
      </c>
    </row>
    <row r="198" spans="1:1" x14ac:dyDescent="0.25">
      <c r="A198" s="32" t="str">
        <f>Translations!$B$533</f>
        <v>Palestinian Territory, Occupied</v>
      </c>
    </row>
    <row r="199" spans="1:1" x14ac:dyDescent="0.25">
      <c r="A199" s="32" t="str">
        <f>Translations!$B$537</f>
        <v>Panama</v>
      </c>
    </row>
    <row r="200" spans="1:1" x14ac:dyDescent="0.25">
      <c r="A200" s="32" t="str">
        <f>Translations!$B$538</f>
        <v>Papua New Guinea</v>
      </c>
    </row>
    <row r="201" spans="1:1" x14ac:dyDescent="0.25">
      <c r="A201" s="32" t="str">
        <f>Translations!$B$539</f>
        <v>Paraguay</v>
      </c>
    </row>
    <row r="202" spans="1:1" x14ac:dyDescent="0.25">
      <c r="A202" s="32" t="str">
        <f>Translations!$B$540</f>
        <v>Peru</v>
      </c>
    </row>
    <row r="203" spans="1:1" x14ac:dyDescent="0.25">
      <c r="A203" s="32" t="str">
        <f>Translations!$B$541</f>
        <v>Philippines</v>
      </c>
    </row>
    <row r="204" spans="1:1" x14ac:dyDescent="0.25">
      <c r="A204" s="32" t="str">
        <f>Translations!$B$542</f>
        <v>Pitcairn</v>
      </c>
    </row>
    <row r="205" spans="1:1" x14ac:dyDescent="0.25">
      <c r="A205" s="32" t="str">
        <f>Translations!$B$392</f>
        <v>Poland</v>
      </c>
    </row>
    <row r="206" spans="1:1" x14ac:dyDescent="0.25">
      <c r="A206" s="32" t="str">
        <f>Translations!$B$393</f>
        <v>Portugal</v>
      </c>
    </row>
    <row r="207" spans="1:1" x14ac:dyDescent="0.25">
      <c r="A207" s="32" t="str">
        <f>Translations!$B$543</f>
        <v>Puerto Rico</v>
      </c>
    </row>
    <row r="208" spans="1:1" x14ac:dyDescent="0.25">
      <c r="A208" s="32" t="str">
        <f>Translations!$B$544</f>
        <v>Qatar</v>
      </c>
    </row>
    <row r="209" spans="1:1" x14ac:dyDescent="0.25">
      <c r="A209" s="32" t="str">
        <f>Translations!$B$394</f>
        <v>Romania</v>
      </c>
    </row>
    <row r="210" spans="1:1" x14ac:dyDescent="0.25">
      <c r="A210" s="32" t="str">
        <f>Translations!$B$548</f>
        <v>Russian Federation</v>
      </c>
    </row>
    <row r="211" spans="1:1" x14ac:dyDescent="0.25">
      <c r="A211" s="32" t="str">
        <f>Translations!$B$549</f>
        <v>Rwanda</v>
      </c>
    </row>
    <row r="212" spans="1:1" x14ac:dyDescent="0.25">
      <c r="A212" s="32" t="str">
        <f>Translations!$B$550</f>
        <v>Saint Barthélemy</v>
      </c>
    </row>
    <row r="213" spans="1:1" ht="14.4" x14ac:dyDescent="0.25">
      <c r="A213" s="148" t="str">
        <f>Translations!$B$826</f>
        <v>Saint Helena, Ascension and Tristan da Cunha</v>
      </c>
    </row>
    <row r="214" spans="1:1" x14ac:dyDescent="0.25">
      <c r="A214" s="32" t="str">
        <f>Translations!$B$552</f>
        <v>Saint Kitts and Nevis</v>
      </c>
    </row>
    <row r="215" spans="1:1" x14ac:dyDescent="0.25">
      <c r="A215" s="32" t="str">
        <f>Translations!$B$553</f>
        <v>Saint Lucia</v>
      </c>
    </row>
    <row r="216" spans="1:1" x14ac:dyDescent="0.25">
      <c r="A216" s="32" t="str">
        <f>Translations!$B$555</f>
        <v>Saint Pierre and Miquelon</v>
      </c>
    </row>
    <row r="217" spans="1:1" x14ac:dyDescent="0.25">
      <c r="A217" s="32" t="str">
        <f>Translations!$B$556</f>
        <v>Saint Vincent and the Grenadines</v>
      </c>
    </row>
    <row r="218" spans="1:1" x14ac:dyDescent="0.25">
      <c r="A218" s="32" t="str">
        <f>Translations!$B$554</f>
        <v>Saint-Martin (French part)</v>
      </c>
    </row>
    <row r="219" spans="1:1" x14ac:dyDescent="0.25">
      <c r="A219" s="32" t="str">
        <f>Translations!$B$557</f>
        <v>Samoa</v>
      </c>
    </row>
    <row r="220" spans="1:1" x14ac:dyDescent="0.25">
      <c r="A220" s="32" t="str">
        <f>Translations!$B$558</f>
        <v>San Marino</v>
      </c>
    </row>
    <row r="221" spans="1:1" x14ac:dyDescent="0.25">
      <c r="A221" s="32" t="str">
        <f>Translations!$B$559</f>
        <v>Sao Tome and Principe</v>
      </c>
    </row>
    <row r="222" spans="1:1" x14ac:dyDescent="0.25">
      <c r="A222" s="32" t="str">
        <f>Translations!$B$560</f>
        <v>Saudi Arabia</v>
      </c>
    </row>
    <row r="223" spans="1:1" x14ac:dyDescent="0.25">
      <c r="A223" s="32" t="str">
        <f>Translations!$B$561</f>
        <v>Senegal</v>
      </c>
    </row>
    <row r="224" spans="1:1" x14ac:dyDescent="0.25">
      <c r="A224" s="32" t="str">
        <f>Translations!$B$562</f>
        <v>Serbia</v>
      </c>
    </row>
    <row r="225" spans="1:1" x14ac:dyDescent="0.25">
      <c r="A225" s="32" t="str">
        <f>Translations!$B$563</f>
        <v>Seychelles</v>
      </c>
    </row>
    <row r="226" spans="1:1" x14ac:dyDescent="0.25">
      <c r="A226" s="32" t="str">
        <f>Translations!$B$564</f>
        <v>Sierra Leone</v>
      </c>
    </row>
    <row r="227" spans="1:1" x14ac:dyDescent="0.25">
      <c r="A227" s="32" t="str">
        <f>Translations!$B$565</f>
        <v>Singapore</v>
      </c>
    </row>
    <row r="228" spans="1:1" ht="14.4" x14ac:dyDescent="0.25">
      <c r="A228" s="148" t="str">
        <f>Translations!$B$827</f>
        <v>Sint Maarten (Dutch Part)</v>
      </c>
    </row>
    <row r="229" spans="1:1" x14ac:dyDescent="0.25">
      <c r="A229" s="32" t="str">
        <f>Translations!$B$395</f>
        <v>Slovakia</v>
      </c>
    </row>
    <row r="230" spans="1:1" x14ac:dyDescent="0.25">
      <c r="A230" s="32" t="str">
        <f>Translations!$B$396</f>
        <v>Slovenia</v>
      </c>
    </row>
    <row r="231" spans="1:1" x14ac:dyDescent="0.25">
      <c r="A231" s="32" t="str">
        <f>Translations!$B$566</f>
        <v>Solomon Islands</v>
      </c>
    </row>
    <row r="232" spans="1:1" x14ac:dyDescent="0.25">
      <c r="A232" s="32" t="str">
        <f>Translations!$B$567</f>
        <v>Somalia</v>
      </c>
    </row>
    <row r="233" spans="1:1" x14ac:dyDescent="0.25">
      <c r="A233" s="32" t="str">
        <f>Translations!$B$568</f>
        <v>South Africa</v>
      </c>
    </row>
    <row r="234" spans="1:1" ht="14.4" x14ac:dyDescent="0.25">
      <c r="A234" s="148" t="str">
        <f>Translations!$B$828</f>
        <v>South Georgia and the South Sandwich Islands</v>
      </c>
    </row>
    <row r="235" spans="1:1" ht="14.4" x14ac:dyDescent="0.25">
      <c r="A235" s="148" t="str">
        <f>Translations!$B$829</f>
        <v>South Sudan</v>
      </c>
    </row>
    <row r="236" spans="1:1" x14ac:dyDescent="0.25">
      <c r="A236" s="32" t="str">
        <f>Translations!$B$397</f>
        <v>Spain</v>
      </c>
    </row>
    <row r="237" spans="1:1" x14ac:dyDescent="0.25">
      <c r="A237" s="32" t="str">
        <f>Translations!$B$569</f>
        <v>Sri Lanka</v>
      </c>
    </row>
    <row r="238" spans="1:1" x14ac:dyDescent="0.25">
      <c r="A238" s="32" t="str">
        <f>Translations!$B$570</f>
        <v>Sudan</v>
      </c>
    </row>
    <row r="239" spans="1:1" x14ac:dyDescent="0.25">
      <c r="A239" s="32" t="str">
        <f>Translations!$B$571</f>
        <v>Suriname</v>
      </c>
    </row>
    <row r="240" spans="1:1" x14ac:dyDescent="0.25">
      <c r="A240" s="32" t="str">
        <f>Translations!$B$572</f>
        <v>Svalbard and Jan Mayen Islands</v>
      </c>
    </row>
    <row r="241" spans="1:1" x14ac:dyDescent="0.25">
      <c r="A241" s="32" t="str">
        <f>Translations!$B$573</f>
        <v>Swaziland</v>
      </c>
    </row>
    <row r="242" spans="1:1" x14ac:dyDescent="0.25">
      <c r="A242" s="32" t="str">
        <f>Translations!$B$398</f>
        <v>Sweden</v>
      </c>
    </row>
    <row r="243" spans="1:1" x14ac:dyDescent="0.25">
      <c r="A243" s="32" t="str">
        <f>Translations!$B$574</f>
        <v>Switzerland</v>
      </c>
    </row>
    <row r="244" spans="1:1" x14ac:dyDescent="0.25">
      <c r="A244" s="32" t="str">
        <f>Translations!$B$575</f>
        <v>Syrian Arab Republic</v>
      </c>
    </row>
    <row r="245" spans="1:1" ht="14.4" x14ac:dyDescent="0.25">
      <c r="A245" s="148" t="str">
        <f>Translations!$B$830</f>
        <v>Taiwan</v>
      </c>
    </row>
    <row r="246" spans="1:1" x14ac:dyDescent="0.25">
      <c r="A246" s="32" t="str">
        <f>Translations!$B$576</f>
        <v>Tajikistan</v>
      </c>
    </row>
    <row r="247" spans="1:1" x14ac:dyDescent="0.25">
      <c r="A247" s="32" t="str">
        <f>Translations!$B$592</f>
        <v>Tanzania, United Republic of</v>
      </c>
    </row>
    <row r="248" spans="1:1" x14ac:dyDescent="0.25">
      <c r="A248" s="32" t="str">
        <f>Translations!$B$577</f>
        <v>Thailand</v>
      </c>
    </row>
    <row r="249" spans="1:1" x14ac:dyDescent="0.25">
      <c r="A249" s="32" t="str">
        <f>Translations!$B$579</f>
        <v>Timor-Leste</v>
      </c>
    </row>
    <row r="250" spans="1:1" x14ac:dyDescent="0.25">
      <c r="A250" s="32" t="str">
        <f>Translations!$B$580</f>
        <v>Togo</v>
      </c>
    </row>
    <row r="251" spans="1:1" x14ac:dyDescent="0.25">
      <c r="A251" s="32" t="str">
        <f>Translations!$B$581</f>
        <v>Tokelau</v>
      </c>
    </row>
    <row r="252" spans="1:1" x14ac:dyDescent="0.25">
      <c r="A252" s="32" t="str">
        <f>Translations!$B$582</f>
        <v>Tonga</v>
      </c>
    </row>
    <row r="253" spans="1:1" x14ac:dyDescent="0.25">
      <c r="A253" s="32" t="str">
        <f>Translations!$B$583</f>
        <v>Trinidad and Tobago</v>
      </c>
    </row>
    <row r="254" spans="1:1" x14ac:dyDescent="0.25">
      <c r="A254" s="32" t="str">
        <f>Translations!$B$584</f>
        <v>Tunisia</v>
      </c>
    </row>
    <row r="255" spans="1:1" x14ac:dyDescent="0.25">
      <c r="A255" s="32" t="str">
        <f>Translations!$B$585</f>
        <v>Türkiye</v>
      </c>
    </row>
    <row r="256" spans="1:1" x14ac:dyDescent="0.25">
      <c r="A256" s="32" t="str">
        <f>Translations!$B$586</f>
        <v>Turkmenistan</v>
      </c>
    </row>
    <row r="257" spans="1:1" x14ac:dyDescent="0.25">
      <c r="A257" s="32" t="str">
        <f>Translations!$B$587</f>
        <v>Turks and Caicos Islands</v>
      </c>
    </row>
    <row r="258" spans="1:1" x14ac:dyDescent="0.25">
      <c r="A258" s="32" t="str">
        <f>Translations!$B$588</f>
        <v>Tuvalu</v>
      </c>
    </row>
    <row r="259" spans="1:1" x14ac:dyDescent="0.25">
      <c r="A259" s="32" t="str">
        <f>Translations!$B$589</f>
        <v>Uganda</v>
      </c>
    </row>
    <row r="260" spans="1:1" x14ac:dyDescent="0.25">
      <c r="A260" s="32" t="str">
        <f>Translations!$B$590</f>
        <v>Ukraine</v>
      </c>
    </row>
    <row r="261" spans="1:1" x14ac:dyDescent="0.25">
      <c r="A261" s="32" t="str">
        <f>Translations!$B$591</f>
        <v>United Arab Emirates</v>
      </c>
    </row>
    <row r="262" spans="1:1" x14ac:dyDescent="0.25">
      <c r="A262" s="32" t="str">
        <f>Translations!$B$399</f>
        <v>United Kingdom</v>
      </c>
    </row>
    <row r="263" spans="1:1" x14ac:dyDescent="0.25">
      <c r="A263" s="32" t="str">
        <f>Translations!$B$593</f>
        <v>United States</v>
      </c>
    </row>
    <row r="264" spans="1:1" x14ac:dyDescent="0.25">
      <c r="A264" s="32" t="str">
        <f>Translations!$B$595</f>
        <v>Uruguay</v>
      </c>
    </row>
    <row r="265" spans="1:1" x14ac:dyDescent="0.25">
      <c r="A265" s="32" t="str">
        <f>Translations!$B$596</f>
        <v>Uzbekistan</v>
      </c>
    </row>
    <row r="266" spans="1:1" x14ac:dyDescent="0.25">
      <c r="A266" s="32" t="str">
        <f>Translations!$B$597</f>
        <v>Vanuatu</v>
      </c>
    </row>
    <row r="267" spans="1:1" x14ac:dyDescent="0.25">
      <c r="A267" s="32" t="str">
        <f>Translations!$B$598</f>
        <v>Venezuela, Bolivarian Republic of</v>
      </c>
    </row>
    <row r="268" spans="1:1" x14ac:dyDescent="0.25">
      <c r="A268" s="32" t="str">
        <f>Translations!$B$599</f>
        <v>Viet Nam</v>
      </c>
    </row>
    <row r="269" spans="1:1" x14ac:dyDescent="0.25">
      <c r="A269" s="32" t="str">
        <f>Translations!$B$426</f>
        <v>Virgin Islands, British</v>
      </c>
    </row>
    <row r="270" spans="1:1" x14ac:dyDescent="0.25">
      <c r="A270" s="32" t="str">
        <f>Translations!$B$594</f>
        <v>Virgin Islands, U.S.</v>
      </c>
    </row>
    <row r="271" spans="1:1" x14ac:dyDescent="0.25">
      <c r="A271" s="32" t="str">
        <f>Translations!$B$600</f>
        <v>Wallis and Futuna Islands</v>
      </c>
    </row>
    <row r="272" spans="1:1" x14ac:dyDescent="0.25">
      <c r="A272" s="32" t="str">
        <f>Translations!$B$601</f>
        <v>Western Sahara</v>
      </c>
    </row>
    <row r="273" spans="1:2" x14ac:dyDescent="0.25">
      <c r="A273" s="32" t="str">
        <f>Translations!$B$602</f>
        <v>Yemen</v>
      </c>
    </row>
    <row r="274" spans="1:2" x14ac:dyDescent="0.25">
      <c r="A274" s="32" t="str">
        <f>Translations!$B$603</f>
        <v>Zambia</v>
      </c>
    </row>
    <row r="275" spans="1:2" x14ac:dyDescent="0.25">
      <c r="A275" s="32" t="str">
        <f>Translations!$B$604</f>
        <v>Zimbabwe</v>
      </c>
    </row>
    <row r="279" spans="1:2" x14ac:dyDescent="0.25">
      <c r="A279" s="10" t="s">
        <v>857</v>
      </c>
    </row>
    <row r="280" spans="1:2" x14ac:dyDescent="0.25">
      <c r="A280" s="9" t="str">
        <f>Translations!$B$605</f>
        <v>submitted to competent authority</v>
      </c>
    </row>
    <row r="281" spans="1:2" x14ac:dyDescent="0.25">
      <c r="A281" s="9" t="str">
        <f>Translations!$B$606</f>
        <v>approved by competent authority</v>
      </c>
    </row>
    <row r="282" spans="1:2" x14ac:dyDescent="0.25">
      <c r="A282" s="9" t="str">
        <f>Translations!$B$607</f>
        <v>rejected by competent authority</v>
      </c>
    </row>
    <row r="283" spans="1:2" x14ac:dyDescent="0.25">
      <c r="A283" s="9" t="str">
        <f>Translations!$B$608</f>
        <v>returned with remarks</v>
      </c>
    </row>
    <row r="284" spans="1:2" x14ac:dyDescent="0.25">
      <c r="A284" s="9" t="str">
        <f>Translations!$B$609</f>
        <v>working draft</v>
      </c>
    </row>
    <row r="285" spans="1:2" x14ac:dyDescent="0.25">
      <c r="A285" s="9"/>
    </row>
    <row r="287" spans="1:2" x14ac:dyDescent="0.25">
      <c r="A287" s="21" t="s">
        <v>1174</v>
      </c>
    </row>
    <row r="288" spans="1:2" x14ac:dyDescent="0.25">
      <c r="A288" s="21" t="s">
        <v>1030</v>
      </c>
      <c r="B288" s="158" t="str">
        <f>Translations!$B$1009</f>
        <v>Contradiction with 2.c!</v>
      </c>
    </row>
    <row r="292" spans="1:1" x14ac:dyDescent="0.25">
      <c r="A292" s="31" t="s">
        <v>296</v>
      </c>
    </row>
    <row r="293" spans="1:1" x14ac:dyDescent="0.25">
      <c r="A293" s="32" t="str">
        <f>Translations!$B$368</f>
        <v>Please select</v>
      </c>
    </row>
    <row r="294" spans="1:1" x14ac:dyDescent="0.25">
      <c r="A294" s="32" t="str">
        <f>Translations!$B$610</f>
        <v>Commercial</v>
      </c>
    </row>
    <row r="295" spans="1:1" x14ac:dyDescent="0.25">
      <c r="A295" s="32" t="str">
        <f>Translations!$B$611</f>
        <v>Non-commercial</v>
      </c>
    </row>
    <row r="298" spans="1:1" x14ac:dyDescent="0.25">
      <c r="A298" s="34" t="s">
        <v>306</v>
      </c>
    </row>
    <row r="299" spans="1:1" x14ac:dyDescent="0.25">
      <c r="A299" s="32" t="str">
        <f>Translations!$B$368</f>
        <v>Please select</v>
      </c>
    </row>
    <row r="300" spans="1:1" x14ac:dyDescent="0.25">
      <c r="A300" s="32" t="str">
        <f>Translations!$B$612</f>
        <v>Scheduled flights</v>
      </c>
    </row>
    <row r="301" spans="1:1" x14ac:dyDescent="0.25">
      <c r="A301" s="32" t="str">
        <f>Translations!$B$613</f>
        <v>Non-scheduled flights</v>
      </c>
    </row>
    <row r="302" spans="1:1" x14ac:dyDescent="0.25">
      <c r="A302" s="32" t="str">
        <f>Translations!$B$614</f>
        <v>Scheduled and non-scheduled flights</v>
      </c>
    </row>
    <row r="305" spans="1:1" x14ac:dyDescent="0.25">
      <c r="A305" s="34" t="s">
        <v>323</v>
      </c>
    </row>
    <row r="306" spans="1:1" x14ac:dyDescent="0.25">
      <c r="A306" s="32" t="str">
        <f>Translations!$B$368</f>
        <v>Please select</v>
      </c>
    </row>
    <row r="307" spans="1:1" x14ac:dyDescent="0.25">
      <c r="A307" s="33" t="str">
        <f>Translations!$B$615</f>
        <v>Only intra-EEA flights</v>
      </c>
    </row>
    <row r="308" spans="1:1" x14ac:dyDescent="0.25">
      <c r="A308" s="33" t="str">
        <f>Translations!$B$616</f>
        <v>Flights inside and outside the EEA</v>
      </c>
    </row>
    <row r="311" spans="1:1" x14ac:dyDescent="0.25">
      <c r="A311" s="34" t="s">
        <v>254</v>
      </c>
    </row>
    <row r="312" spans="1:1" x14ac:dyDescent="0.25">
      <c r="A312" s="32" t="str">
        <f>Translations!$B$368</f>
        <v>Please select</v>
      </c>
    </row>
    <row r="313" spans="1:1" x14ac:dyDescent="0.25">
      <c r="A313" s="32"/>
    </row>
    <row r="314" spans="1:1" x14ac:dyDescent="0.25">
      <c r="A314" s="32" t="str">
        <f>Translations!$B$617</f>
        <v>Captain</v>
      </c>
    </row>
    <row r="315" spans="1:1" x14ac:dyDescent="0.25">
      <c r="A315" s="32" t="str">
        <f>Translations!$B$618</f>
        <v>Mr</v>
      </c>
    </row>
    <row r="316" spans="1:1" x14ac:dyDescent="0.25">
      <c r="A316" s="32" t="str">
        <f>Translations!$B$619</f>
        <v>Mrs</v>
      </c>
    </row>
    <row r="317" spans="1:1" x14ac:dyDescent="0.25">
      <c r="A317" s="32" t="str">
        <f>Translations!$B$620</f>
        <v>Ms</v>
      </c>
    </row>
    <row r="318" spans="1:1" x14ac:dyDescent="0.25">
      <c r="A318" s="32" t="str">
        <f>Translations!$B$621</f>
        <v>Miss</v>
      </c>
    </row>
    <row r="319" spans="1:1" x14ac:dyDescent="0.25">
      <c r="A319" s="32" t="str">
        <f>Translations!$B$622</f>
        <v>Dr</v>
      </c>
    </row>
    <row r="321" spans="1:1" x14ac:dyDescent="0.25">
      <c r="A321" s="34" t="s">
        <v>360</v>
      </c>
    </row>
    <row r="322" spans="1:1" x14ac:dyDescent="0.25">
      <c r="A322" s="35" t="str">
        <f>Translations!$B$368</f>
        <v>Please select</v>
      </c>
    </row>
    <row r="323" spans="1:1" x14ac:dyDescent="0.25">
      <c r="A323" s="35"/>
    </row>
    <row r="324" spans="1:1" x14ac:dyDescent="0.25">
      <c r="A324" s="32" t="str">
        <f>Translations!$B$623</f>
        <v>Company / Limited Liability Partnership</v>
      </c>
    </row>
    <row r="325" spans="1:1" x14ac:dyDescent="0.25">
      <c r="A325" s="32" t="str">
        <f>Translations!$B$624</f>
        <v>Partnership</v>
      </c>
    </row>
    <row r="326" spans="1:1" x14ac:dyDescent="0.25">
      <c r="A326" s="32" t="str">
        <f>Translations!$B$625</f>
        <v>Individual / Sole Trader</v>
      </c>
    </row>
    <row r="328" spans="1:1" x14ac:dyDescent="0.25">
      <c r="A328" s="34" t="s">
        <v>229</v>
      </c>
    </row>
    <row r="329" spans="1:1" x14ac:dyDescent="0.25">
      <c r="A329" s="32" t="str">
        <f>Translations!$B$368</f>
        <v>Please select</v>
      </c>
    </row>
    <row r="330" spans="1:1" x14ac:dyDescent="0.25">
      <c r="A330" s="32" t="str">
        <f>Translations!$B$626</f>
        <v>Actual/standard mass from Mass &amp; Balance documentation</v>
      </c>
    </row>
    <row r="331" spans="1:1" x14ac:dyDescent="0.25">
      <c r="A331" s="32" t="str">
        <f>Translations!$B$627</f>
        <v>Alternative methodology</v>
      </c>
    </row>
    <row r="333" spans="1:1" x14ac:dyDescent="0.25">
      <c r="A333" s="34" t="s">
        <v>231</v>
      </c>
    </row>
    <row r="334" spans="1:1" x14ac:dyDescent="0.25">
      <c r="A334" s="32" t="str">
        <f>Translations!$B$368</f>
        <v>Please select</v>
      </c>
    </row>
    <row r="335" spans="1:1" x14ac:dyDescent="0.25">
      <c r="A335" s="32" t="str">
        <f>Translations!$B$628</f>
        <v>100 kg default</v>
      </c>
    </row>
    <row r="336" spans="1:1" x14ac:dyDescent="0.25">
      <c r="A336" s="32" t="str">
        <f>Translations!$B$629</f>
        <v>Mass contained in Mass &amp; Balance documentation</v>
      </c>
    </row>
    <row r="337" spans="1:1" x14ac:dyDescent="0.25">
      <c r="A337" s="12"/>
    </row>
    <row r="338" spans="1:1" x14ac:dyDescent="0.25">
      <c r="A338" s="31" t="s">
        <v>387</v>
      </c>
    </row>
    <row r="339" spans="1:1" x14ac:dyDescent="0.25">
      <c r="A339" s="32"/>
    </row>
    <row r="340" spans="1:1" x14ac:dyDescent="0.25">
      <c r="A340" s="36" t="s">
        <v>215</v>
      </c>
    </row>
    <row r="341" spans="1:1" x14ac:dyDescent="0.25">
      <c r="A341" s="36" t="s">
        <v>216</v>
      </c>
    </row>
    <row r="342" spans="1:1" x14ac:dyDescent="0.25">
      <c r="A342" s="36" t="s">
        <v>217</v>
      </c>
    </row>
    <row r="343" spans="1:1" x14ac:dyDescent="0.25">
      <c r="A343" s="36" t="s">
        <v>218</v>
      </c>
    </row>
    <row r="344" spans="1:1" x14ac:dyDescent="0.25">
      <c r="A344" s="36" t="s">
        <v>219</v>
      </c>
    </row>
    <row r="345" spans="1:1" x14ac:dyDescent="0.25">
      <c r="A345" s="36" t="s">
        <v>398</v>
      </c>
    </row>
    <row r="346" spans="1:1" x14ac:dyDescent="0.25">
      <c r="A346" s="36" t="s">
        <v>400</v>
      </c>
    </row>
    <row r="347" spans="1:1" x14ac:dyDescent="0.25">
      <c r="A347" s="36" t="s">
        <v>403</v>
      </c>
    </row>
    <row r="349" spans="1:1" x14ac:dyDescent="0.25">
      <c r="A349" s="34" t="s">
        <v>682</v>
      </c>
    </row>
    <row r="350" spans="1:1" x14ac:dyDescent="0.25">
      <c r="A350" s="32" t="str">
        <f>Translations!$B$368</f>
        <v>Please select</v>
      </c>
    </row>
    <row r="351" spans="1:1" x14ac:dyDescent="0.25">
      <c r="A351" s="32" t="str">
        <f>Translations!$B$630</f>
        <v>No documented environmental management system in place</v>
      </c>
    </row>
    <row r="352" spans="1:1" x14ac:dyDescent="0.25">
      <c r="A352" s="32" t="str">
        <f>Translations!$B$631</f>
        <v>Documented environmental management system in place</v>
      </c>
    </row>
    <row r="353" spans="1:1" x14ac:dyDescent="0.25">
      <c r="A353" s="32" t="str">
        <f>Translations!$B$632</f>
        <v>Certified environmental management system in place</v>
      </c>
    </row>
    <row r="356" spans="1:1" x14ac:dyDescent="0.25">
      <c r="A356" s="34" t="s">
        <v>459</v>
      </c>
    </row>
    <row r="357" spans="1:1" x14ac:dyDescent="0.25">
      <c r="A357" s="32" t="str">
        <f>Translations!$B$368</f>
        <v>Please select</v>
      </c>
    </row>
    <row r="358" spans="1:1" x14ac:dyDescent="0.25">
      <c r="A358" s="32" t="b">
        <v>1</v>
      </c>
    </row>
    <row r="359" spans="1:1" x14ac:dyDescent="0.25">
      <c r="A359" s="32" t="b">
        <v>0</v>
      </c>
    </row>
    <row r="362" spans="1:1" x14ac:dyDescent="0.25">
      <c r="A362" s="34" t="s">
        <v>223</v>
      </c>
    </row>
    <row r="363" spans="1:1" x14ac:dyDescent="0.25">
      <c r="A363" s="32" t="str">
        <f>Translations!$B$633</f>
        <v>Use by Competent Authority only</v>
      </c>
    </row>
    <row r="364" spans="1:1" x14ac:dyDescent="0.25">
      <c r="A364" s="32" t="str">
        <f>Translations!$B$634</f>
        <v>To be filled in by aircraft operator</v>
      </c>
    </row>
    <row r="367" spans="1:1" x14ac:dyDescent="0.25">
      <c r="A367" s="31" t="s">
        <v>132</v>
      </c>
    </row>
    <row r="368" spans="1:1" x14ac:dyDescent="0.25">
      <c r="A368" s="32" t="str">
        <f>Translations!$B$635</f>
        <v>Monitoring Plan for Annual Emissions</v>
      </c>
    </row>
    <row r="369" spans="1:2" x14ac:dyDescent="0.25">
      <c r="A369" s="32" t="str">
        <f>Translations!$B$636</f>
        <v>Monitoring Plan for  Tonne-Kilometre Data</v>
      </c>
    </row>
    <row r="372" spans="1:2" x14ac:dyDescent="0.25">
      <c r="A372" s="31" t="s">
        <v>183</v>
      </c>
    </row>
    <row r="373" spans="1:2" x14ac:dyDescent="0.25">
      <c r="A373" s="32"/>
    </row>
    <row r="374" spans="1:2" x14ac:dyDescent="0.25">
      <c r="A374" s="32" t="str">
        <f>Translations!$B$637</f>
        <v>n/a</v>
      </c>
    </row>
    <row r="376" spans="1:2" x14ac:dyDescent="0.25">
      <c r="A376" s="31" t="s">
        <v>137</v>
      </c>
    </row>
    <row r="377" spans="1:2" x14ac:dyDescent="0.25">
      <c r="A377" s="32" t="str">
        <f>Translations!$B$638</f>
        <v>New monitoring plan</v>
      </c>
    </row>
    <row r="378" spans="1:2" x14ac:dyDescent="0.25">
      <c r="A378" s="32" t="str">
        <f>Translations!$B$639</f>
        <v>Updated monitoring plan</v>
      </c>
    </row>
    <row r="381" spans="1:2" x14ac:dyDescent="0.25">
      <c r="A381" s="31" t="s">
        <v>718</v>
      </c>
      <c r="B381" s="21" t="s">
        <v>1014</v>
      </c>
    </row>
    <row r="382" spans="1:2" x14ac:dyDescent="0.25">
      <c r="A382" s="37" t="b">
        <v>1</v>
      </c>
      <c r="B382" s="37" t="b">
        <v>1</v>
      </c>
    </row>
    <row r="383" spans="1:2" x14ac:dyDescent="0.25">
      <c r="A383" s="37" t="b">
        <v>0</v>
      </c>
      <c r="B383" s="37" t="b">
        <v>0</v>
      </c>
    </row>
    <row r="384" spans="1:2" x14ac:dyDescent="0.25">
      <c r="A384" s="37">
        <v>1</v>
      </c>
    </row>
    <row r="385" spans="1:1" x14ac:dyDescent="0.25">
      <c r="A385" s="37">
        <v>0</v>
      </c>
    </row>
    <row r="388" spans="1:1" x14ac:dyDescent="0.25">
      <c r="A388" s="34" t="s">
        <v>804</v>
      </c>
    </row>
    <row r="389" spans="1:1" x14ac:dyDescent="0.25">
      <c r="A389" s="35" t="str">
        <f>Translations!$B$368</f>
        <v>Please select</v>
      </c>
    </row>
    <row r="390" spans="1:1" x14ac:dyDescent="0.25">
      <c r="A390" s="35" t="str">
        <f>Translations!$B$640</f>
        <v>As measured by fuel supplier</v>
      </c>
    </row>
    <row r="391" spans="1:1" x14ac:dyDescent="0.25">
      <c r="A391" s="35" t="str">
        <f>Translations!$B$641</f>
        <v>On-board measuring equipment</v>
      </c>
    </row>
    <row r="393" spans="1:1" x14ac:dyDescent="0.25">
      <c r="A393" s="34" t="s">
        <v>807</v>
      </c>
    </row>
    <row r="394" spans="1:1" x14ac:dyDescent="0.25">
      <c r="A394" s="35" t="str">
        <f>Translations!$B$368</f>
        <v>Please select</v>
      </c>
    </row>
    <row r="395" spans="1:1" x14ac:dyDescent="0.25">
      <c r="A395" s="35"/>
    </row>
    <row r="396" spans="1:1" x14ac:dyDescent="0.25">
      <c r="A396" s="35" t="str">
        <f>Translations!$B$642</f>
        <v>Taken from fuel supplier (delivery notes or invoices)</v>
      </c>
    </row>
    <row r="397" spans="1:1" x14ac:dyDescent="0.25">
      <c r="A397" s="35" t="str">
        <f>Translations!$B$643</f>
        <v>Recorded in Mass &amp; Balance documentation</v>
      </c>
    </row>
    <row r="398" spans="1:1" x14ac:dyDescent="0.25">
      <c r="A398" s="35" t="str">
        <f>Translations!$B$644</f>
        <v>Recorded in aircraft technical log</v>
      </c>
    </row>
    <row r="399" spans="1:1" x14ac:dyDescent="0.25">
      <c r="A399" s="35" t="str">
        <f>Translations!$B$645</f>
        <v>Transmitted electronically from aircraft to operator</v>
      </c>
    </row>
    <row r="401" spans="1:1" x14ac:dyDescent="0.25">
      <c r="A401" s="34" t="s">
        <v>779</v>
      </c>
    </row>
    <row r="402" spans="1:1" x14ac:dyDescent="0.25">
      <c r="A402" s="32" t="str">
        <f>Translations!$B$368</f>
        <v>Please select</v>
      </c>
    </row>
    <row r="403" spans="1:1" x14ac:dyDescent="0.25">
      <c r="A403" s="32"/>
    </row>
    <row r="404" spans="1:1" x14ac:dyDescent="0.25">
      <c r="A404" s="32" t="str">
        <f>Translations!$B$646</f>
        <v>Daily</v>
      </c>
    </row>
    <row r="405" spans="1:1" x14ac:dyDescent="0.25">
      <c r="A405" s="32" t="str">
        <f>Translations!$B$647</f>
        <v>Weekly</v>
      </c>
    </row>
    <row r="406" spans="1:1" x14ac:dyDescent="0.25">
      <c r="A406" s="32" t="str">
        <f>Translations!$B$648</f>
        <v>Monthly</v>
      </c>
    </row>
    <row r="407" spans="1:1" x14ac:dyDescent="0.25">
      <c r="A407" s="32" t="str">
        <f>Translations!$B$649</f>
        <v>Annual</v>
      </c>
    </row>
    <row r="409" spans="1:1" x14ac:dyDescent="0.25">
      <c r="A409" s="34" t="s">
        <v>815</v>
      </c>
    </row>
    <row r="410" spans="1:1" x14ac:dyDescent="0.25">
      <c r="A410" s="32" t="str">
        <f>Translations!$B$368</f>
        <v>Please select</v>
      </c>
    </row>
    <row r="411" spans="1:1" x14ac:dyDescent="0.25">
      <c r="A411" s="32" t="str">
        <f>Translations!$B$650</f>
        <v>EF</v>
      </c>
    </row>
    <row r="412" spans="1:1" x14ac:dyDescent="0.25">
      <c r="A412" s="32" t="str">
        <f>Translations!$B$651</f>
        <v>NCV</v>
      </c>
    </row>
    <row r="413" spans="1:1" x14ac:dyDescent="0.25">
      <c r="A413" s="32" t="str">
        <f>Translations!$B$652</f>
        <v>NCV &amp; EF</v>
      </c>
    </row>
    <row r="414" spans="1:1" x14ac:dyDescent="0.25">
      <c r="A414" s="32" t="str">
        <f>Translations!$B$653</f>
        <v>Biogenic content</v>
      </c>
    </row>
    <row r="415" spans="1:1" x14ac:dyDescent="0.25">
      <c r="A415" s="32" t="str">
        <f>Translations!$B$654</f>
        <v>NCV, EF &amp; bio</v>
      </c>
    </row>
    <row r="417" spans="1:1" x14ac:dyDescent="0.25">
      <c r="A417" s="34" t="s">
        <v>820</v>
      </c>
    </row>
    <row r="418" spans="1:1" x14ac:dyDescent="0.25">
      <c r="A418" s="32" t="str">
        <f>Translations!$B$368</f>
        <v>Please select</v>
      </c>
    </row>
    <row r="419" spans="1:1" x14ac:dyDescent="0.25">
      <c r="A419" s="32" t="s">
        <v>821</v>
      </c>
    </row>
    <row r="420" spans="1:1" x14ac:dyDescent="0.25">
      <c r="A420" s="32" t="s">
        <v>822</v>
      </c>
    </row>
    <row r="421" spans="1:1" x14ac:dyDescent="0.25">
      <c r="A421" s="32" t="str">
        <f>Translations!$B$637</f>
        <v>n/a</v>
      </c>
    </row>
    <row r="423" spans="1:1" x14ac:dyDescent="0.25">
      <c r="A423" s="34" t="s">
        <v>671</v>
      </c>
    </row>
    <row r="424" spans="1:1" x14ac:dyDescent="0.25">
      <c r="A424" s="38" t="str">
        <f>""</f>
        <v/>
      </c>
    </row>
    <row r="425" spans="1:1" x14ac:dyDescent="0.25">
      <c r="A425" s="38">
        <v>2</v>
      </c>
    </row>
    <row r="426" spans="1:1" x14ac:dyDescent="0.25">
      <c r="A426" s="38">
        <v>1</v>
      </c>
    </row>
    <row r="427" spans="1:1" x14ac:dyDescent="0.25">
      <c r="A427" s="38" t="str">
        <f>Translations!$B$637</f>
        <v>n/a</v>
      </c>
    </row>
    <row r="432" spans="1:1" x14ac:dyDescent="0.25">
      <c r="A432" s="34" t="s">
        <v>12</v>
      </c>
    </row>
    <row r="433" spans="1:1" x14ac:dyDescent="0.25">
      <c r="A433" s="32" t="str">
        <f>Translations!$B$368</f>
        <v>Please select</v>
      </c>
    </row>
    <row r="434" spans="1:1" x14ac:dyDescent="0.25">
      <c r="A434" s="32" t="str">
        <f>Translations!$B$655</f>
        <v>Major</v>
      </c>
    </row>
    <row r="435" spans="1:1" x14ac:dyDescent="0.25">
      <c r="A435" s="32" t="str">
        <f>Translations!$B$656</f>
        <v>Minor</v>
      </c>
    </row>
    <row r="436" spans="1:1" x14ac:dyDescent="0.25">
      <c r="A436" s="32" t="str">
        <f>Translations!$B$657</f>
        <v>De minimis</v>
      </c>
    </row>
    <row r="438" spans="1:1" x14ac:dyDescent="0.25">
      <c r="A438" s="34" t="s">
        <v>16</v>
      </c>
    </row>
    <row r="439" spans="1:1" x14ac:dyDescent="0.25">
      <c r="A439" s="39" t="str">
        <f>Translations!$B$368</f>
        <v>Please select</v>
      </c>
    </row>
    <row r="440" spans="1:1" x14ac:dyDescent="0.25">
      <c r="A440" s="39" t="str">
        <f>Translations!$B$220</f>
        <v>Method A</v>
      </c>
    </row>
    <row r="441" spans="1:1" x14ac:dyDescent="0.25">
      <c r="A441" s="39" t="str">
        <f>Translations!$B$222</f>
        <v>Method B</v>
      </c>
    </row>
    <row r="444" spans="1:1" x14ac:dyDescent="0.25">
      <c r="A444" s="34" t="s">
        <v>17</v>
      </c>
    </row>
    <row r="445" spans="1:1" x14ac:dyDescent="0.25">
      <c r="A445" s="39" t="str">
        <f>Translations!$B$368</f>
        <v>Please select</v>
      </c>
    </row>
    <row r="446" spans="1:1" x14ac:dyDescent="0.25">
      <c r="A446" s="32" t="str">
        <f>Translations!$B$658</f>
        <v>Actual density in aircraft tanks</v>
      </c>
    </row>
    <row r="447" spans="1:1" x14ac:dyDescent="0.25">
      <c r="A447" s="32" t="str">
        <f>Translations!$B$659</f>
        <v>Actual density of uplift</v>
      </c>
    </row>
    <row r="448" spans="1:1" x14ac:dyDescent="0.25">
      <c r="A448" s="32" t="str">
        <f>Translations!$B$660</f>
        <v>Standard value (0.8kg/litre)</v>
      </c>
    </row>
    <row r="451" spans="1:1" x14ac:dyDescent="0.25">
      <c r="A451" s="34" t="s">
        <v>21</v>
      </c>
    </row>
    <row r="452" spans="1:1" x14ac:dyDescent="0.25">
      <c r="A452" s="32" t="str">
        <f>Translations!$B$661</f>
        <v>Jet kerosene</v>
      </c>
    </row>
    <row r="453" spans="1:1" x14ac:dyDescent="0.25">
      <c r="A453" s="32" t="str">
        <f>Translations!$B$662</f>
        <v>Jet gasoline</v>
      </c>
    </row>
    <row r="454" spans="1:1" x14ac:dyDescent="0.25">
      <c r="A454" s="32" t="str">
        <f>Translations!$B$663</f>
        <v>Aviation gasoline</v>
      </c>
    </row>
    <row r="455" spans="1:1" x14ac:dyDescent="0.25">
      <c r="A455" s="32" t="str">
        <f>Translations!$B$664</f>
        <v>Alternative</v>
      </c>
    </row>
    <row r="456" spans="1:1" x14ac:dyDescent="0.25">
      <c r="A456" s="32" t="str">
        <f>Translations!$B$184</f>
        <v>Biofuel</v>
      </c>
    </row>
    <row r="458" spans="1:1" x14ac:dyDescent="0.25">
      <c r="A458" s="34" t="s">
        <v>29</v>
      </c>
    </row>
    <row r="459" spans="1:1" x14ac:dyDescent="0.25">
      <c r="A459" s="32"/>
    </row>
    <row r="460" spans="1:1" x14ac:dyDescent="0.25">
      <c r="A460" s="32" t="s">
        <v>821</v>
      </c>
    </row>
    <row r="461" spans="1:1" x14ac:dyDescent="0.25">
      <c r="A461" s="32" t="s">
        <v>822</v>
      </c>
    </row>
    <row r="462" spans="1:1" x14ac:dyDescent="0.25">
      <c r="A462" s="32" t="str">
        <f>Translations!$B$665</f>
        <v>unknown</v>
      </c>
    </row>
    <row r="465" spans="1:1" x14ac:dyDescent="0.25">
      <c r="A465" s="31" t="str">
        <f>Translations!$B$666</f>
        <v>Commission approved tools</v>
      </c>
    </row>
    <row r="466" spans="1:1" x14ac:dyDescent="0.25">
      <c r="A466" s="39" t="str">
        <f>Translations!$B$368</f>
        <v>Please select</v>
      </c>
    </row>
    <row r="467" spans="1:1" x14ac:dyDescent="0.25">
      <c r="A467" s="39"/>
    </row>
    <row r="468" spans="1:1" x14ac:dyDescent="0.25">
      <c r="A468" s="32" t="str">
        <f>Translations!$B$667</f>
        <v>Small Emitters Tool - Eurocontrol's fuel consumption estimation tool</v>
      </c>
    </row>
    <row r="469" spans="1:1" x14ac:dyDescent="0.25">
      <c r="A469" s="33" t="str">
        <f>Translations!$B$1010</f>
        <v>Small Emitters Tool populated by Eurocontrol's ETS Support Facility</v>
      </c>
    </row>
    <row r="475" spans="1:1" x14ac:dyDescent="0.25">
      <c r="A475" s="31" t="s">
        <v>189</v>
      </c>
    </row>
    <row r="476" spans="1:1" x14ac:dyDescent="0.25">
      <c r="A476" s="32" t="str">
        <f>Translations!$B$368</f>
        <v>Please select</v>
      </c>
    </row>
    <row r="477" spans="1:1" x14ac:dyDescent="0.25">
      <c r="A477" s="32"/>
    </row>
    <row r="478" spans="1:1" x14ac:dyDescent="0.25">
      <c r="A478" s="32" t="str">
        <f>Translations!$B$637</f>
        <v>n/a</v>
      </c>
    </row>
    <row r="479" spans="1:1" x14ac:dyDescent="0.25">
      <c r="A479" s="32" t="str">
        <f>Translations!$B$668</f>
        <v>Environment Agency</v>
      </c>
    </row>
    <row r="480" spans="1:1" x14ac:dyDescent="0.25">
      <c r="A480" s="32" t="str">
        <f>Translations!$B$669</f>
        <v>Ministry of Environment</v>
      </c>
    </row>
    <row r="481" spans="1:1" x14ac:dyDescent="0.25">
      <c r="A481" s="32" t="str">
        <f>Translations!$B$670</f>
        <v>Civil Aviation Authority</v>
      </c>
    </row>
    <row r="482" spans="1:1" x14ac:dyDescent="0.25">
      <c r="A482" s="32" t="str">
        <f>Translations!$B$671</f>
        <v>Ministry of Transport</v>
      </c>
    </row>
    <row r="485" spans="1:1" x14ac:dyDescent="0.25">
      <c r="A485" s="31" t="s">
        <v>295</v>
      </c>
    </row>
    <row r="486" spans="1:1" x14ac:dyDescent="0.25">
      <c r="A486" s="32" t="str">
        <f>Translations!$B$368</f>
        <v>Please select</v>
      </c>
    </row>
    <row r="487" spans="1:1" x14ac:dyDescent="0.25">
      <c r="A487" s="32"/>
    </row>
    <row r="488" spans="1:1" x14ac:dyDescent="0.25">
      <c r="A488" s="32" t="str">
        <f>Translations!$B$672</f>
        <v>Afghanistan - Ministry of Transport and Civil Aviation</v>
      </c>
    </row>
    <row r="489" spans="1:1" x14ac:dyDescent="0.25">
      <c r="A489" s="32" t="str">
        <f>Translations!$B$673</f>
        <v>Algeria - Établissement Nationale de la Navigation Aérienne (ENNA)</v>
      </c>
    </row>
    <row r="490" spans="1:1" x14ac:dyDescent="0.25">
      <c r="A490" s="32" t="str">
        <f>Translations!$B$674</f>
        <v>Angola - Instituto Nacional da Aviação Civil</v>
      </c>
    </row>
    <row r="491" spans="1:1" x14ac:dyDescent="0.25">
      <c r="A491" s="32" t="str">
        <f>Translations!$B$675</f>
        <v>Argentina - Comando de Regiones Aéreas</v>
      </c>
    </row>
    <row r="492" spans="1:1" x14ac:dyDescent="0.25">
      <c r="A492" s="32" t="str">
        <f>Translations!$B$676</f>
        <v>Armenia - General Department of Civil Aviation</v>
      </c>
    </row>
    <row r="493" spans="1:1" x14ac:dyDescent="0.25">
      <c r="A493" s="32" t="str">
        <f>Translations!$B$677</f>
        <v>Australia - Civil Aviation Safety Authority</v>
      </c>
    </row>
    <row r="494" spans="1:1" x14ac:dyDescent="0.25">
      <c r="A494" s="32" t="str">
        <f>Translations!$B$678</f>
        <v>Austria - Ministry of Transport, Innovation and Technology</v>
      </c>
    </row>
    <row r="495" spans="1:1" x14ac:dyDescent="0.25">
      <c r="A495" s="32" t="str">
        <f>Translations!$B$679</f>
        <v>Bahrain - Civil Aviation Affairs</v>
      </c>
    </row>
    <row r="496" spans="1:1" x14ac:dyDescent="0.25">
      <c r="A496" s="32" t="str">
        <f>Translations!$B$680</f>
        <v>Belgium - Service public fédéral Mobilité et Transports</v>
      </c>
    </row>
    <row r="497" spans="1:1" x14ac:dyDescent="0.25">
      <c r="A497" s="32" t="str">
        <f>Translations!$B$681</f>
        <v>Bermuda - Bermuda Department of Civil Aviation (DCA)</v>
      </c>
    </row>
    <row r="498" spans="1:1" x14ac:dyDescent="0.25">
      <c r="A498" s="32" t="str">
        <f>Translations!$B$682</f>
        <v>Bolivia - Dirección General de Aeronáutica Civil</v>
      </c>
    </row>
    <row r="499" spans="1:1" x14ac:dyDescent="0.25">
      <c r="A499" s="32" t="str">
        <f>Translations!$B$683</f>
        <v>Bosnia and Herzegovina - Department of Civil Aviation</v>
      </c>
    </row>
    <row r="500" spans="1:1" x14ac:dyDescent="0.25">
      <c r="A500" s="32" t="str">
        <f>Translations!$B$684</f>
        <v>Botswana - Ministry of Works &amp; Transport — Department of Civil Aviation</v>
      </c>
    </row>
    <row r="501" spans="1:1" x14ac:dyDescent="0.25">
      <c r="A501" s="32" t="str">
        <f>Translations!$B$685</f>
        <v>Brazil - Agência Nacional de Aviação Civil (ANAC)</v>
      </c>
    </row>
    <row r="502" spans="1:1" x14ac:dyDescent="0.25">
      <c r="A502" s="32" t="str">
        <f>Translations!$B$686</f>
        <v>Brunei Darussalam - Department of Civil Aviation</v>
      </c>
    </row>
    <row r="503" spans="1:1" x14ac:dyDescent="0.25">
      <c r="A503" s="32" t="str">
        <f>Translations!$B$687</f>
        <v>Bulgaria - Civil Aviation Administration</v>
      </c>
    </row>
    <row r="504" spans="1:1" x14ac:dyDescent="0.25">
      <c r="A504" s="32" t="str">
        <f>Translations!$B$688</f>
        <v>Cambodia - Ministry of Public Works and Transport</v>
      </c>
    </row>
    <row r="505" spans="1:1" x14ac:dyDescent="0.25">
      <c r="A505" s="32" t="str">
        <f>Translations!$B$689</f>
        <v>Canada - Canadian Transportation Agency</v>
      </c>
    </row>
    <row r="506" spans="1:1" x14ac:dyDescent="0.25">
      <c r="A506" s="32" t="str">
        <f>Translations!$B$690</f>
        <v>Cape Verde - Agência de Aviação Civil (AAC)</v>
      </c>
    </row>
    <row r="507" spans="1:1" x14ac:dyDescent="0.25">
      <c r="A507" s="32" t="str">
        <f>Translations!$B$691</f>
        <v>Cayman - Civil Aviation Authority (CAA) of the Cayman Islands</v>
      </c>
    </row>
    <row r="508" spans="1:1" x14ac:dyDescent="0.25">
      <c r="A508" s="32" t="str">
        <f>Translations!$B$692</f>
        <v>Chile - Dirección General de Aeronáutica Civil</v>
      </c>
    </row>
    <row r="509" spans="1:1" x14ac:dyDescent="0.25">
      <c r="A509" s="32" t="str">
        <f>Translations!$B$693</f>
        <v>China - Air Traffic Management Bureau (ATMB), General Administration of Civil Aviation of China</v>
      </c>
    </row>
    <row r="510" spans="1:1" x14ac:dyDescent="0.25">
      <c r="A510" s="32" t="str">
        <f>Translations!$B$694</f>
        <v>Colombia - República de Colombia Aeronáutica Civil</v>
      </c>
    </row>
    <row r="511" spans="1:1" x14ac:dyDescent="0.25">
      <c r="A511" s="32" t="str">
        <f>Translations!$B$695</f>
        <v>Costa Rica - Dirección General de Aviación Civil</v>
      </c>
    </row>
    <row r="512" spans="1:1" x14ac:dyDescent="0.25">
      <c r="A512" s="32" t="str">
        <f>Translations!$B$696</f>
        <v>Croatia - Civil Aviation Authority</v>
      </c>
    </row>
    <row r="513" spans="1:1" x14ac:dyDescent="0.25">
      <c r="A513" s="32" t="str">
        <f>Translations!$B$697</f>
        <v>Cuba - Instituto de Aeronáutica Civil de Cuba</v>
      </c>
    </row>
    <row r="514" spans="1:1" x14ac:dyDescent="0.25">
      <c r="A514" s="32" t="str">
        <f>Translations!$B$698</f>
        <v>Cyprus - Department of Civil Aviation of Cyprus</v>
      </c>
    </row>
    <row r="515" spans="1:1" x14ac:dyDescent="0.25">
      <c r="A515" s="32" t="str">
        <f>Translations!$B$699</f>
        <v>Czechia - Civil Aviation Authority</v>
      </c>
    </row>
    <row r="516" spans="1:1" x14ac:dyDescent="0.25">
      <c r="A516" s="32" t="str">
        <f>Translations!$B$700</f>
        <v>Denmark - Civil Aviation Administration</v>
      </c>
    </row>
    <row r="517" spans="1:1" x14ac:dyDescent="0.25">
      <c r="A517" s="32" t="str">
        <f>Translations!$B$1032</f>
        <v>Denmark - Danish Energy Agency</v>
      </c>
    </row>
    <row r="518" spans="1:1" x14ac:dyDescent="0.25">
      <c r="A518" s="32" t="str">
        <f>Translations!$B$701</f>
        <v>Dominican Republic - Instituto Dominicano de Aviación Civil</v>
      </c>
    </row>
    <row r="519" spans="1:1" x14ac:dyDescent="0.25">
      <c r="A519" s="32" t="str">
        <f>Translations!$B$702</f>
        <v>Ecuador - Dirección General de Aviación Civil del Ecuador</v>
      </c>
    </row>
    <row r="520" spans="1:1" x14ac:dyDescent="0.25">
      <c r="A520" s="32" t="str">
        <f>Translations!$B$703</f>
        <v>Egypt - Ministry of Civil Aviation</v>
      </c>
    </row>
    <row r="521" spans="1:1" x14ac:dyDescent="0.25">
      <c r="A521" s="32" t="str">
        <f>Translations!$B$704</f>
        <v>El Salvador - Autoridad de Aviación Civil – El Salvador</v>
      </c>
    </row>
    <row r="522" spans="1:1" x14ac:dyDescent="0.25">
      <c r="A522" s="32" t="str">
        <f>Translations!$B$705</f>
        <v>Estonia - Estonian Civil Aviation Administration</v>
      </c>
    </row>
    <row r="523" spans="1:1" x14ac:dyDescent="0.25">
      <c r="A523" s="32" t="str">
        <f>Translations!$B$706</f>
        <v>Fiji - Civil Aviation Authority</v>
      </c>
    </row>
    <row r="524" spans="1:1" x14ac:dyDescent="0.25">
      <c r="A524" s="32" t="str">
        <f>Translations!$B$707</f>
        <v>Finland - Civil Aviation Authority</v>
      </c>
    </row>
    <row r="525" spans="1:1" x14ac:dyDescent="0.25">
      <c r="A525" s="32" t="str">
        <f>Translations!$B$708</f>
        <v>France - Direction Générale de I' Aviation Civile (DGAC)</v>
      </c>
    </row>
    <row r="526" spans="1:1" x14ac:dyDescent="0.25">
      <c r="A526" s="32" t="str">
        <f>Translations!$B$709</f>
        <v>Gambia - Gambia Civil Aviation Authority</v>
      </c>
    </row>
    <row r="527" spans="1:1" x14ac:dyDescent="0.25">
      <c r="A527" s="33" t="str">
        <f>Translations!$B$1033</f>
        <v>Germany - Federal Aviation Office</v>
      </c>
    </row>
    <row r="528" spans="1:1" x14ac:dyDescent="0.25">
      <c r="A528" s="32" t="str">
        <f>Translations!$B$711</f>
        <v>Ghana - Ghana Civil Aviation Authority</v>
      </c>
    </row>
    <row r="529" spans="1:1" x14ac:dyDescent="0.25">
      <c r="A529" s="32" t="str">
        <f>Translations!$B$712</f>
        <v>Greece - Hellenic Civil Aviation Authority</v>
      </c>
    </row>
    <row r="530" spans="1:1" x14ac:dyDescent="0.25">
      <c r="A530" s="32" t="str">
        <f>Translations!$B$713</f>
        <v>Hungary - Directorate for Air Transport</v>
      </c>
    </row>
    <row r="531" spans="1:1" x14ac:dyDescent="0.25">
      <c r="A531" s="32" t="str">
        <f>Translations!$B$714</f>
        <v>Iceland - Civil Aviation Administration</v>
      </c>
    </row>
    <row r="532" spans="1:1" x14ac:dyDescent="0.25">
      <c r="A532" s="32" t="str">
        <f>Translations!$B$715</f>
        <v>India - Directorate General of Civil Aviation</v>
      </c>
    </row>
    <row r="533" spans="1:1" x14ac:dyDescent="0.25">
      <c r="A533" s="32" t="str">
        <f>Translations!$B$716</f>
        <v>Indonesia - Direktorat Jenderal Perhubungan Udara</v>
      </c>
    </row>
    <row r="534" spans="1:1" x14ac:dyDescent="0.25">
      <c r="A534" s="32" t="str">
        <f>Translations!$B$717</f>
        <v>Iran, Islamic Republic of - Civil Aviation Organization of Iran</v>
      </c>
    </row>
    <row r="535" spans="1:1" x14ac:dyDescent="0.25">
      <c r="A535" s="32" t="str">
        <f>Translations!$B$718</f>
        <v>Ireland - Irish Aviation Authority</v>
      </c>
    </row>
    <row r="536" spans="1:1" x14ac:dyDescent="0.25">
      <c r="A536" s="33" t="str">
        <f>Translations!$B$831</f>
        <v>Ireland - Commission for Aviation Regulation</v>
      </c>
    </row>
    <row r="537" spans="1:1" x14ac:dyDescent="0.25">
      <c r="A537" s="32" t="str">
        <f>Translations!$B$719</f>
        <v>Israel - Civil Aviation Authority</v>
      </c>
    </row>
    <row r="538" spans="1:1" x14ac:dyDescent="0.25">
      <c r="A538" s="32" t="str">
        <f>Translations!$B$720</f>
        <v>Italy - Agenzia Nazionale della Sicurezza del Volo</v>
      </c>
    </row>
    <row r="539" spans="1:1" x14ac:dyDescent="0.25">
      <c r="A539" s="32" t="str">
        <f>Translations!$B$721</f>
        <v>Jamaica - Civil Aviation Authority</v>
      </c>
    </row>
    <row r="540" spans="1:1" x14ac:dyDescent="0.25">
      <c r="A540" s="32" t="str">
        <f>Translations!$B$722</f>
        <v>Japan - Ministry of Land, Infrastructure and Transport</v>
      </c>
    </row>
    <row r="541" spans="1:1" x14ac:dyDescent="0.25">
      <c r="A541" s="32" t="str">
        <f>Translations!$B$723</f>
        <v>Jordan - Civil Aviation Regulatory Commission (CARC) (formerly called "Jordan Civil Aviation Authority (JCAA)")</v>
      </c>
    </row>
    <row r="542" spans="1:1" x14ac:dyDescent="0.25">
      <c r="A542" s="32" t="str">
        <f>Translations!$B$724</f>
        <v>Kenya - Kenya Civil Aviation Authority</v>
      </c>
    </row>
    <row r="543" spans="1:1" x14ac:dyDescent="0.25">
      <c r="A543" s="32" t="str">
        <f>Translations!$B$725</f>
        <v>Kuwait - Directorate General of Civil Aviation</v>
      </c>
    </row>
    <row r="544" spans="1:1" x14ac:dyDescent="0.25">
      <c r="A544" s="32" t="str">
        <f>Translations!$B$726</f>
        <v>Latvia - Civil Aviation Agency</v>
      </c>
    </row>
    <row r="545" spans="1:1" x14ac:dyDescent="0.25">
      <c r="A545" s="32" t="str">
        <f>Translations!$B$727</f>
        <v>Lebanon - Lebanese Civil Aviation Authority</v>
      </c>
    </row>
    <row r="546" spans="1:1" x14ac:dyDescent="0.25">
      <c r="A546" s="32" t="str">
        <f>Translations!$B$728</f>
        <v>Libyan Arab Jamahiriya - Libyan Civil Aviation Authority</v>
      </c>
    </row>
    <row r="547" spans="1:1" x14ac:dyDescent="0.25">
      <c r="A547" s="32" t="str">
        <f>Translations!$B$729</f>
        <v>Lithuania - Directorate of Civil Aviation</v>
      </c>
    </row>
    <row r="548" spans="1:1" x14ac:dyDescent="0.25">
      <c r="A548" s="32" t="str">
        <f>Translations!$B$730</f>
        <v>Malaysia - Department of Civil Aviation</v>
      </c>
    </row>
    <row r="549" spans="1:1" x14ac:dyDescent="0.25">
      <c r="A549" s="32" t="str">
        <f>Translations!$B$731</f>
        <v>Maldives - Civil Aviation Department</v>
      </c>
    </row>
    <row r="550" spans="1:1" x14ac:dyDescent="0.25">
      <c r="A550" s="32" t="str">
        <f>Translations!$B$1011</f>
        <v>Malta - Transport Malta, Civil Aviation Directorate</v>
      </c>
    </row>
    <row r="551" spans="1:1" x14ac:dyDescent="0.25">
      <c r="A551" s="32" t="str">
        <f>Translations!$B$733</f>
        <v>Mexico - Secretaría de Comunicaciones y Transportes</v>
      </c>
    </row>
    <row r="552" spans="1:1" x14ac:dyDescent="0.25">
      <c r="A552" s="32" t="str">
        <f>Translations!$B$734</f>
        <v>Mongolia - Civil Aviation Authority</v>
      </c>
    </row>
    <row r="553" spans="1:1" x14ac:dyDescent="0.25">
      <c r="A553" s="32" t="str">
        <f>Translations!$B$735</f>
        <v>Montenegro - Ministry Maritime Affairs, Transportation and Telecommunications</v>
      </c>
    </row>
    <row r="554" spans="1:1" x14ac:dyDescent="0.25">
      <c r="A554" s="32" t="str">
        <f>Translations!$B$736</f>
        <v>Morocco - Ministère des Transports</v>
      </c>
    </row>
    <row r="555" spans="1:1" x14ac:dyDescent="0.25">
      <c r="A555" s="32" t="str">
        <f>Translations!$B$737</f>
        <v>Namibia - Directorate of Civil Aviation (DCA Namibia)</v>
      </c>
    </row>
    <row r="556" spans="1:1" x14ac:dyDescent="0.25">
      <c r="A556" s="32" t="str">
        <f>Translations!$B$738</f>
        <v>Nepal - Civil Aviation Authority of Nepal</v>
      </c>
    </row>
    <row r="557" spans="1:1" x14ac:dyDescent="0.25">
      <c r="A557" s="32" t="str">
        <f>Translations!$B$739</f>
        <v>Netherlands - Directorate General of Civil Aviation and Freight Transport (DGTL)</v>
      </c>
    </row>
    <row r="558" spans="1:1" x14ac:dyDescent="0.25">
      <c r="A558" s="32" t="str">
        <f>Translations!$B$740</f>
        <v>New Zealand - Airways Corporation of New Zealand</v>
      </c>
    </row>
    <row r="559" spans="1:1" x14ac:dyDescent="0.25">
      <c r="A559" s="32" t="str">
        <f>Translations!$B$741</f>
        <v>Nicaragua - Instituto Nicaragüense de Aeronáutica Civíl</v>
      </c>
    </row>
    <row r="560" spans="1:1" x14ac:dyDescent="0.25">
      <c r="A560" s="32" t="str">
        <f>Translations!$B$742</f>
        <v>Nigeria - Nigerian Civil Aviation Authority (NCAA)</v>
      </c>
    </row>
    <row r="561" spans="1:1" x14ac:dyDescent="0.25">
      <c r="A561" s="32" t="str">
        <f>Translations!$B$743</f>
        <v>Norway - Civil Aviation Authority</v>
      </c>
    </row>
    <row r="562" spans="1:1" x14ac:dyDescent="0.25">
      <c r="A562" s="32" t="str">
        <f>Translations!$B$744</f>
        <v>Oman - Directorate General of Civil Aviation and Meteorology</v>
      </c>
    </row>
    <row r="563" spans="1:1" x14ac:dyDescent="0.25">
      <c r="A563" s="32" t="str">
        <f>Translations!$B$745</f>
        <v>Pakistan - Civil Aviation Authority</v>
      </c>
    </row>
    <row r="564" spans="1:1" x14ac:dyDescent="0.25">
      <c r="A564" s="32" t="str">
        <f>Translations!$B$746</f>
        <v>Paraguay - Dirección Nacional de Aeronáutica Civil (DINAC)</v>
      </c>
    </row>
    <row r="565" spans="1:1" x14ac:dyDescent="0.25">
      <c r="A565" s="32" t="str">
        <f>Translations!$B$747</f>
        <v>Peru - Dirección General de Aeronáutica Civil</v>
      </c>
    </row>
    <row r="566" spans="1:1" x14ac:dyDescent="0.25">
      <c r="A566" s="32" t="str">
        <f>Translations!$B$748</f>
        <v>Philippines - Air Transportation Office (ATO)</v>
      </c>
    </row>
    <row r="567" spans="1:1" x14ac:dyDescent="0.25">
      <c r="A567" s="32" t="str">
        <f>Translations!$B$749</f>
        <v>Poland - Civil Aviation Office</v>
      </c>
    </row>
    <row r="568" spans="1:1" x14ac:dyDescent="0.25">
      <c r="A568" s="32" t="str">
        <f>Translations!$B$750</f>
        <v>Portugal - Instituto Nacional de Aviação Civil</v>
      </c>
    </row>
    <row r="569" spans="1:1" x14ac:dyDescent="0.25">
      <c r="A569" s="32" t="str">
        <f>Translations!$B$751</f>
        <v>Republic of Korea - Ministry of Construction and Transportation</v>
      </c>
    </row>
    <row r="570" spans="1:1" x14ac:dyDescent="0.25">
      <c r="A570" s="32" t="str">
        <f>Translations!$B$752</f>
        <v>Republic of Moldova - Civil Aviation Administration</v>
      </c>
    </row>
    <row r="571" spans="1:1" x14ac:dyDescent="0.25">
      <c r="A571" s="32" t="str">
        <f>Translations!$B$753</f>
        <v>Romania - Romanian Civil Aeronautical Authority</v>
      </c>
    </row>
    <row r="572" spans="1:1" x14ac:dyDescent="0.25">
      <c r="A572" s="32" t="str">
        <f>Translations!$B$754</f>
        <v>Russian Federation - State Civil Aviation Authority</v>
      </c>
    </row>
    <row r="573" spans="1:1" x14ac:dyDescent="0.25">
      <c r="A573" s="32" t="str">
        <f>Translations!$B$755</f>
        <v>Saudi Arabia - Ministry of Defense and Aviation Presidency of Civil Aviation</v>
      </c>
    </row>
    <row r="574" spans="1:1" x14ac:dyDescent="0.25">
      <c r="A574" s="32" t="str">
        <f>Translations!$B$756</f>
        <v>Serbia - Civil Aviation Directorate</v>
      </c>
    </row>
    <row r="575" spans="1:1" x14ac:dyDescent="0.25">
      <c r="A575" s="32" t="str">
        <f>Translations!$B$757</f>
        <v>Seychelles - Directorate of Civil Aviation, Ministry of Tourism</v>
      </c>
    </row>
    <row r="576" spans="1:1" x14ac:dyDescent="0.25">
      <c r="A576" s="32" t="str">
        <f>Translations!$B$758</f>
        <v>Singapore - Civil Aviation Authority of Singapore</v>
      </c>
    </row>
    <row r="577" spans="1:3" x14ac:dyDescent="0.25">
      <c r="A577" s="32" t="str">
        <f>Translations!$B$759</f>
        <v>Slovakia - Civil Aviation Authority</v>
      </c>
    </row>
    <row r="578" spans="1:3" x14ac:dyDescent="0.25">
      <c r="A578" s="32" t="str">
        <f>Translations!$B$760</f>
        <v>Slovenia - Civil Aviation Authority</v>
      </c>
    </row>
    <row r="579" spans="1:3" x14ac:dyDescent="0.25">
      <c r="A579" s="32" t="str">
        <f>Translations!$B$761</f>
        <v>Somalia - Civil Aviation Caretaker Authority for Somalia</v>
      </c>
    </row>
    <row r="580" spans="1:3" x14ac:dyDescent="0.25">
      <c r="A580" s="32" t="str">
        <f>Translations!$B$762</f>
        <v>South Africa - Civil Aviation Authority</v>
      </c>
    </row>
    <row r="581" spans="1:3" x14ac:dyDescent="0.25">
      <c r="A581" s="32" t="str">
        <f>Translations!$B$763</f>
        <v>Spain - Ministerio de Fomento, Civil Aviation</v>
      </c>
    </row>
    <row r="582" spans="1:3" x14ac:dyDescent="0.25">
      <c r="A582" s="32" t="str">
        <f>Translations!$B$764</f>
        <v>Sri Lanka - Civil Aviation Authority</v>
      </c>
    </row>
    <row r="583" spans="1:3" x14ac:dyDescent="0.25">
      <c r="A583" s="32" t="str">
        <f>Translations!$B$765</f>
        <v>Sudan - Civil Aviation Authority</v>
      </c>
    </row>
    <row r="584" spans="1:3" x14ac:dyDescent="0.25">
      <c r="A584" s="32" t="str">
        <f>Translations!$B$766</f>
        <v>Suriname - Civil Aviation Department of Suriname</v>
      </c>
    </row>
    <row r="585" spans="1:3" x14ac:dyDescent="0.25">
      <c r="A585" s="32" t="str">
        <f>Translations!$B$767</f>
        <v>Sweden - Swedish Civil Aviation Authority</v>
      </c>
    </row>
    <row r="586" spans="1:3" x14ac:dyDescent="0.25">
      <c r="A586" s="32" t="str">
        <f>Translations!$B$768</f>
        <v>Switzerland - Federal Office for Civil Aviation (FOCA)</v>
      </c>
    </row>
    <row r="587" spans="1:3" x14ac:dyDescent="0.25">
      <c r="A587" s="32" t="str">
        <f>Translations!$B$769</f>
        <v>Thailand - Department of Civil Aviation</v>
      </c>
    </row>
    <row r="588" spans="1:3" x14ac:dyDescent="0.25">
      <c r="A588" s="32" t="str">
        <f>Translations!$B$770</f>
        <v>North Macedonia - Civil Aviation Administration</v>
      </c>
      <c r="C588" s="21"/>
    </row>
    <row r="589" spans="1:3" x14ac:dyDescent="0.25">
      <c r="A589" s="32" t="str">
        <f>Translations!$B$771</f>
        <v>Tonga - Ministry of Civil Aviation</v>
      </c>
    </row>
    <row r="590" spans="1:3" x14ac:dyDescent="0.25">
      <c r="A590" s="32" t="str">
        <f>Translations!$B$772</f>
        <v>Trinidad and Tobago - Civil Aviation Authority</v>
      </c>
    </row>
    <row r="591" spans="1:3" x14ac:dyDescent="0.25">
      <c r="A591" s="32" t="str">
        <f>Translations!$B$773</f>
        <v>Tunisia - Office de l'aviation civile et des aéroports</v>
      </c>
    </row>
    <row r="592" spans="1:3" x14ac:dyDescent="0.25">
      <c r="A592" s="32" t="str">
        <f>Translations!$B$774</f>
        <v>Türkiye - Directorate General of Civil Aviation</v>
      </c>
    </row>
    <row r="593" spans="1:3" x14ac:dyDescent="0.25">
      <c r="A593" s="32" t="str">
        <f>Translations!$B$775</f>
        <v>Uganda - Civil Aviation Authority</v>
      </c>
    </row>
    <row r="594" spans="1:3" x14ac:dyDescent="0.25">
      <c r="A594" s="32" t="str">
        <f>Translations!$B$776</f>
        <v>Ukraine - Civil Aviation Authority</v>
      </c>
    </row>
    <row r="595" spans="1:3" x14ac:dyDescent="0.25">
      <c r="A595" s="159" t="str">
        <f>Translations!$B$777</f>
        <v>United Kingdom Civil Aviation Authority</v>
      </c>
    </row>
    <row r="596" spans="1:3" x14ac:dyDescent="0.25">
      <c r="A596" s="32" t="str">
        <f>Translations!$B$778</f>
        <v>United Arab Emirates - General Civil Aviation Authority (GCAA)</v>
      </c>
    </row>
    <row r="597" spans="1:3" x14ac:dyDescent="0.25">
      <c r="A597" s="32" t="str">
        <f>Translations!$B$779</f>
        <v>United Republic of Tanzania - Tanzania Civil Aviation Authority (TCAA)</v>
      </c>
    </row>
    <row r="598" spans="1:3" x14ac:dyDescent="0.25">
      <c r="A598" s="32" t="str">
        <f>Translations!$B$780</f>
        <v>United States - Federal Aviation Administration</v>
      </c>
    </row>
    <row r="599" spans="1:3" x14ac:dyDescent="0.25">
      <c r="A599" s="32" t="str">
        <f>Translations!$B$781</f>
        <v>Uruguay - Dirección Nacional de Aviación Civil e Infraestructura Aeronáutica (DINACIA)</v>
      </c>
    </row>
    <row r="600" spans="1:3" x14ac:dyDescent="0.25">
      <c r="A600" s="32" t="str">
        <f>Translations!$B$782</f>
        <v>Vanuatu - Vanuatu Civil Aviation Authority</v>
      </c>
    </row>
    <row r="601" spans="1:3" x14ac:dyDescent="0.25">
      <c r="A601" s="32" t="str">
        <f>Translations!$B$783</f>
        <v>Yemen - Civil Aviation and Meteorological Authority (CAMA)</v>
      </c>
    </row>
    <row r="602" spans="1:3" x14ac:dyDescent="0.25">
      <c r="A602" s="32" t="str">
        <f>Translations!$B$784</f>
        <v>Zambia - Department of Civil Aviation</v>
      </c>
    </row>
    <row r="606" spans="1:3" x14ac:dyDescent="0.25">
      <c r="A606" s="31" t="s">
        <v>1061</v>
      </c>
    </row>
    <row r="607" spans="1:3" x14ac:dyDescent="0.25">
      <c r="A607" s="160" t="str">
        <f>Translations!$B$1034</f>
        <v>Emissions Estimation Tool</v>
      </c>
      <c r="C607" s="21"/>
    </row>
    <row r="608" spans="1:3" x14ac:dyDescent="0.25">
      <c r="A608" s="160" t="str">
        <f>Translations!$B$1013</f>
        <v>Fuel Use Method</v>
      </c>
    </row>
    <row r="609" spans="1:1" x14ac:dyDescent="0.25">
      <c r="A609" s="160" t="str">
        <f>Translations!$B$1014</f>
        <v>Combination of both methods</v>
      </c>
    </row>
    <row r="611" spans="1:1" x14ac:dyDescent="0.25">
      <c r="A611" s="31" t="s">
        <v>1062</v>
      </c>
    </row>
    <row r="612" spans="1:1" x14ac:dyDescent="0.25">
      <c r="A612" s="160" t="str">
        <f>Translations!$B$1015</f>
        <v>Great Circle Distance</v>
      </c>
    </row>
    <row r="613" spans="1:1" x14ac:dyDescent="0.25">
      <c r="A613" s="160" t="str">
        <f>Translations!$B$1016</f>
        <v>Block time</v>
      </c>
    </row>
    <row r="615" spans="1:1" x14ac:dyDescent="0.25">
      <c r="A615" s="31" t="s">
        <v>1091</v>
      </c>
    </row>
    <row r="616" spans="1:1" x14ac:dyDescent="0.25">
      <c r="A616" s="39" t="str">
        <f>Translations!$B$368</f>
        <v>Please select</v>
      </c>
    </row>
    <row r="617" spans="1:1" x14ac:dyDescent="0.25">
      <c r="A617" s="39"/>
    </row>
    <row r="618" spans="1:1" x14ac:dyDescent="0.25">
      <c r="A618" s="160" t="str">
        <f>Translations!$B$1012</f>
        <v>ICAO CERT</v>
      </c>
    </row>
    <row r="621" spans="1:1" x14ac:dyDescent="0.25">
      <c r="A621" s="34" t="s">
        <v>1157</v>
      </c>
    </row>
    <row r="622" spans="1:1" x14ac:dyDescent="0.25">
      <c r="A622" s="39" t="str">
        <f>Translations!$B$368</f>
        <v>Please select</v>
      </c>
    </row>
    <row r="623" spans="1:1" x14ac:dyDescent="0.25">
      <c r="A623" s="33" t="str">
        <f>Translations!$B$1017</f>
        <v>Actual density</v>
      </c>
    </row>
    <row r="624" spans="1:1" x14ac:dyDescent="0.25">
      <c r="A624" s="32" t="str">
        <f>Translations!$B$660</f>
        <v>Standard value (0.8kg/litre)</v>
      </c>
    </row>
    <row r="626" spans="1:3" x14ac:dyDescent="0.25">
      <c r="A626" s="34" t="s">
        <v>1379</v>
      </c>
    </row>
    <row r="627" spans="1:3" x14ac:dyDescent="0.25">
      <c r="A627" s="39" t="s">
        <v>297</v>
      </c>
    </row>
    <row r="628" spans="1:3" x14ac:dyDescent="0.25">
      <c r="A628" s="39" t="s">
        <v>1380</v>
      </c>
    </row>
    <row r="629" spans="1:3" x14ac:dyDescent="0.25">
      <c r="A629" s="39" t="s">
        <v>1381</v>
      </c>
    </row>
    <row r="630" spans="1:3" x14ac:dyDescent="0.25">
      <c r="A630" s="39" t="s">
        <v>1382</v>
      </c>
    </row>
    <row r="632" spans="1:3" x14ac:dyDescent="0.25">
      <c r="A632" s="34" t="s">
        <v>1378</v>
      </c>
    </row>
    <row r="633" spans="1:3" x14ac:dyDescent="0.25">
      <c r="A633" s="39" t="s">
        <v>297</v>
      </c>
    </row>
    <row r="634" spans="1:3" x14ac:dyDescent="0.25">
      <c r="A634" s="39" t="s">
        <v>1361</v>
      </c>
    </row>
    <row r="635" spans="1:3" x14ac:dyDescent="0.25">
      <c r="A635" s="39" t="s">
        <v>1383</v>
      </c>
    </row>
    <row r="636" spans="1:3" x14ac:dyDescent="0.25">
      <c r="A636" s="39" t="s">
        <v>1384</v>
      </c>
    </row>
    <row r="638" spans="1:3" x14ac:dyDescent="0.25">
      <c r="A638" s="34" t="s">
        <v>1377</v>
      </c>
      <c r="B638" s="21"/>
      <c r="C638" s="21"/>
    </row>
    <row r="639" spans="1:3" x14ac:dyDescent="0.25">
      <c r="A639" s="39" t="s">
        <v>297</v>
      </c>
      <c r="B639" s="213"/>
      <c r="C639" s="213"/>
    </row>
    <row r="640" spans="1:3" x14ac:dyDescent="0.25">
      <c r="A640" s="39" t="s">
        <v>1362</v>
      </c>
    </row>
    <row r="641" spans="1:2" x14ac:dyDescent="0.25">
      <c r="A641" s="39" t="s">
        <v>1363</v>
      </c>
      <c r="B641" s="213"/>
    </row>
    <row r="642" spans="1:2" x14ac:dyDescent="0.25">
      <c r="A642" s="39" t="s">
        <v>1385</v>
      </c>
    </row>
    <row r="644" spans="1:2" x14ac:dyDescent="0.25">
      <c r="A644" s="34" t="s">
        <v>1439</v>
      </c>
    </row>
    <row r="645" spans="1:2" x14ac:dyDescent="0.25">
      <c r="A645" s="39" t="s">
        <v>297</v>
      </c>
    </row>
    <row r="646" spans="1:2" x14ac:dyDescent="0.25">
      <c r="A646" s="39" t="s">
        <v>1362</v>
      </c>
    </row>
    <row r="648" spans="1:2" x14ac:dyDescent="0.25">
      <c r="A648" s="34" t="s">
        <v>1376</v>
      </c>
    </row>
    <row r="649" spans="1:2" x14ac:dyDescent="0.25">
      <c r="A649" s="39" t="s">
        <v>297</v>
      </c>
    </row>
    <row r="650" spans="1:2" x14ac:dyDescent="0.25">
      <c r="A650" s="39" t="s">
        <v>1365</v>
      </c>
    </row>
    <row r="651" spans="1:2" x14ac:dyDescent="0.25">
      <c r="A651" s="39" t="s">
        <v>1364</v>
      </c>
    </row>
    <row r="653" spans="1:2" x14ac:dyDescent="0.25">
      <c r="A653" s="34" t="s">
        <v>1375</v>
      </c>
    </row>
    <row r="654" spans="1:2" x14ac:dyDescent="0.25">
      <c r="A654" s="39" t="s">
        <v>297</v>
      </c>
    </row>
    <row r="655" spans="1:2" x14ac:dyDescent="0.25">
      <c r="A655" s="39" t="s">
        <v>1361</v>
      </c>
    </row>
    <row r="656" spans="1:2" x14ac:dyDescent="0.25">
      <c r="A656" s="39" t="s">
        <v>1386</v>
      </c>
    </row>
    <row r="658" spans="1:1" x14ac:dyDescent="0.25">
      <c r="A658" s="34" t="s">
        <v>1374</v>
      </c>
    </row>
    <row r="659" spans="1:1" x14ac:dyDescent="0.25">
      <c r="A659" s="39" t="s">
        <v>297</v>
      </c>
    </row>
    <row r="660" spans="1:1" x14ac:dyDescent="0.25">
      <c r="A660" s="39" t="s">
        <v>1366</v>
      </c>
    </row>
    <row r="661" spans="1:1" x14ac:dyDescent="0.25">
      <c r="A661" s="39" t="s">
        <v>1367</v>
      </c>
    </row>
    <row r="663" spans="1:1" x14ac:dyDescent="0.25">
      <c r="A663" s="34" t="s">
        <v>1437</v>
      </c>
    </row>
    <row r="664" spans="1:1" x14ac:dyDescent="0.25">
      <c r="A664" s="39" t="s">
        <v>297</v>
      </c>
    </row>
    <row r="665" spans="1:1" x14ac:dyDescent="0.25">
      <c r="A665" s="39" t="s">
        <v>1366</v>
      </c>
    </row>
    <row r="667" spans="1:1" x14ac:dyDescent="0.25">
      <c r="A667" s="34" t="s">
        <v>1438</v>
      </c>
    </row>
    <row r="668" spans="1:1" x14ac:dyDescent="0.25">
      <c r="A668" s="39" t="s">
        <v>297</v>
      </c>
    </row>
    <row r="669" spans="1:1" x14ac:dyDescent="0.25">
      <c r="A669" s="39" t="s">
        <v>1367</v>
      </c>
    </row>
    <row r="671" spans="1:1" x14ac:dyDescent="0.25">
      <c r="A671" s="34" t="s">
        <v>1373</v>
      </c>
    </row>
    <row r="672" spans="1:1" x14ac:dyDescent="0.25">
      <c r="A672" s="39" t="s">
        <v>297</v>
      </c>
    </row>
    <row r="673" spans="1:1" x14ac:dyDescent="0.25">
      <c r="A673" s="39" t="s">
        <v>1365</v>
      </c>
    </row>
    <row r="674" spans="1:1" x14ac:dyDescent="0.25">
      <c r="A674" s="39" t="s">
        <v>1364</v>
      </c>
    </row>
    <row r="676" spans="1:1" x14ac:dyDescent="0.25">
      <c r="A676" s="34" t="s">
        <v>1372</v>
      </c>
    </row>
    <row r="677" spans="1:1" x14ac:dyDescent="0.25">
      <c r="A677" s="39" t="s">
        <v>297</v>
      </c>
    </row>
    <row r="678" spans="1:1" x14ac:dyDescent="0.25">
      <c r="A678" s="39" t="s">
        <v>1365</v>
      </c>
    </row>
    <row r="679" spans="1:1" x14ac:dyDescent="0.25">
      <c r="A679" s="33" t="s">
        <v>1552</v>
      </c>
    </row>
    <row r="681" spans="1:1" x14ac:dyDescent="0.25">
      <c r="A681" s="34" t="s">
        <v>1371</v>
      </c>
    </row>
    <row r="682" spans="1:1" x14ac:dyDescent="0.25">
      <c r="A682" s="39" t="s">
        <v>297</v>
      </c>
    </row>
    <row r="683" spans="1:1" x14ac:dyDescent="0.25">
      <c r="A683" s="33" t="s">
        <v>1365</v>
      </c>
    </row>
    <row r="684" spans="1:1" x14ac:dyDescent="0.25">
      <c r="A684" s="33" t="s">
        <v>1553</v>
      </c>
    </row>
    <row r="686" spans="1:1" x14ac:dyDescent="0.25">
      <c r="A686" s="34" t="s">
        <v>1370</v>
      </c>
    </row>
    <row r="687" spans="1:1" x14ac:dyDescent="0.25">
      <c r="A687" s="39" t="s">
        <v>297</v>
      </c>
    </row>
    <row r="688" spans="1:1" x14ac:dyDescent="0.25">
      <c r="A688" s="39" t="s">
        <v>1387</v>
      </c>
    </row>
    <row r="689" spans="1:1" x14ac:dyDescent="0.25">
      <c r="A689" s="39" t="s">
        <v>1388</v>
      </c>
    </row>
    <row r="690" spans="1:1" x14ac:dyDescent="0.25">
      <c r="A690" s="39" t="s">
        <v>1389</v>
      </c>
    </row>
    <row r="691" spans="1:1" x14ac:dyDescent="0.25">
      <c r="A691" s="33" t="s">
        <v>1554</v>
      </c>
    </row>
    <row r="693" spans="1:1" x14ac:dyDescent="0.25">
      <c r="A693" s="34" t="s">
        <v>1369</v>
      </c>
    </row>
    <row r="694" spans="1:1" x14ac:dyDescent="0.25">
      <c r="A694" s="39" t="s">
        <v>297</v>
      </c>
    </row>
    <row r="695" spans="1:1" x14ac:dyDescent="0.25">
      <c r="A695" s="33" t="s">
        <v>1365</v>
      </c>
    </row>
    <row r="696" spans="1:1" x14ac:dyDescent="0.25">
      <c r="A696" s="33" t="s">
        <v>1555</v>
      </c>
    </row>
    <row r="697" spans="1:1" x14ac:dyDescent="0.25">
      <c r="A697" s="39" t="s">
        <v>1385</v>
      </c>
    </row>
    <row r="699" spans="1:1" x14ac:dyDescent="0.25">
      <c r="A699" s="34" t="s">
        <v>1519</v>
      </c>
    </row>
    <row r="700" spans="1:1" x14ac:dyDescent="0.25">
      <c r="A700" s="33" t="s">
        <v>1539</v>
      </c>
    </row>
  </sheetData>
  <sheetProtection sheet="1" objects="1" scenarios="1" formatCells="0" formatColumns="0" formatRows="0" insertColumns="0" insertRows="0"/>
  <phoneticPr fontId="9" type="noConversion"/>
  <pageMargins left="0.78740157499999996" right="0.78740157499999996" top="0.984251969" bottom="0.984251969" header="0.5" footer="0.5"/>
  <pageSetup paperSize="9" scale="58" fitToHeight="10" orientation="landscape" r:id="rId1"/>
  <headerFooter alignWithMargins="0">
    <oddHeader>&amp;L&amp;F, &amp;A&amp;R&amp;D, &amp;T</oddHead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6">
    <tabColor indexed="12"/>
  </sheetPr>
  <dimension ref="A1:C2"/>
  <sheetViews>
    <sheetView workbookViewId="0">
      <selection activeCell="A2" sqref="A2"/>
    </sheetView>
  </sheetViews>
  <sheetFormatPr defaultColWidth="9.109375" defaultRowHeight="13.2" x14ac:dyDescent="0.25"/>
  <cols>
    <col min="1" max="1" width="26.33203125" style="3" customWidth="1"/>
    <col min="2" max="2" width="9.109375" style="3"/>
    <col min="3" max="3" width="58.6640625" style="3" customWidth="1"/>
    <col min="4" max="16384" width="9.109375" style="3"/>
  </cols>
  <sheetData>
    <row r="1" spans="1:3" x14ac:dyDescent="0.25">
      <c r="A1" s="26" t="s">
        <v>777</v>
      </c>
      <c r="B1" s="26" t="s">
        <v>1199</v>
      </c>
      <c r="C1" s="26" t="s">
        <v>778</v>
      </c>
    </row>
    <row r="2" spans="1:3" x14ac:dyDescent="0.25">
      <c r="A2" s="21"/>
      <c r="B2" s="21"/>
      <c r="C2" s="21"/>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tabColor rgb="FF0070C0"/>
  </sheetPr>
  <dimension ref="A1:C1218"/>
  <sheetViews>
    <sheetView zoomScale="115" zoomScaleNormal="115" workbookViewId="0">
      <pane xSplit="1" ySplit="1" topLeftCell="B1032" activePane="bottomRight" state="frozen"/>
      <selection pane="topRight" activeCell="B1" sqref="B1"/>
      <selection pane="bottomLeft" activeCell="A2" sqref="A2"/>
      <selection pane="bottomRight" activeCell="B1045" sqref="B1045"/>
    </sheetView>
  </sheetViews>
  <sheetFormatPr defaultColWidth="9.109375" defaultRowHeight="13.2" x14ac:dyDescent="0.25"/>
  <cols>
    <col min="1" max="1" width="8.33203125" style="185" customWidth="1"/>
    <col min="2" max="2" width="92.33203125" style="199" customWidth="1"/>
    <col min="3" max="3" width="76.109375" style="185" customWidth="1"/>
    <col min="4" max="16384" width="9.109375" style="185"/>
  </cols>
  <sheetData>
    <row r="1" spans="1:3" ht="14.4" x14ac:dyDescent="0.25">
      <c r="A1" s="182"/>
      <c r="B1" s="183" t="s">
        <v>824</v>
      </c>
      <c r="C1" s="184" t="s">
        <v>825</v>
      </c>
    </row>
    <row r="2" spans="1:3" ht="24.6" x14ac:dyDescent="0.25">
      <c r="A2" s="103">
        <v>1</v>
      </c>
      <c r="B2" s="113" t="s">
        <v>708</v>
      </c>
    </row>
    <row r="3" spans="1:3" ht="17.399999999999999" x14ac:dyDescent="0.25">
      <c r="A3" s="103">
        <v>2</v>
      </c>
      <c r="B3" s="70" t="s">
        <v>260</v>
      </c>
    </row>
    <row r="4" spans="1:3" x14ac:dyDescent="0.25">
      <c r="A4" s="103">
        <v>3</v>
      </c>
      <c r="B4" s="114" t="s">
        <v>261</v>
      </c>
    </row>
    <row r="5" spans="1:3" x14ac:dyDescent="0.25">
      <c r="A5" s="103">
        <v>4</v>
      </c>
      <c r="B5" s="114" t="s">
        <v>910</v>
      </c>
    </row>
    <row r="6" spans="1:3" x14ac:dyDescent="0.25">
      <c r="A6" s="103">
        <v>5</v>
      </c>
      <c r="B6" s="114" t="s">
        <v>262</v>
      </c>
    </row>
    <row r="7" spans="1:3" x14ac:dyDescent="0.25">
      <c r="A7" s="103">
        <v>6</v>
      </c>
      <c r="B7" s="114" t="s">
        <v>700</v>
      </c>
    </row>
    <row r="8" spans="1:3" x14ac:dyDescent="0.25">
      <c r="A8" s="103">
        <v>7</v>
      </c>
      <c r="B8" s="114" t="s">
        <v>145</v>
      </c>
    </row>
    <row r="9" spans="1:3" x14ac:dyDescent="0.25">
      <c r="A9" s="103" t="s">
        <v>1200</v>
      </c>
      <c r="B9" s="114" t="s">
        <v>714</v>
      </c>
    </row>
    <row r="10" spans="1:3" x14ac:dyDescent="0.25">
      <c r="A10" s="103">
        <v>9</v>
      </c>
      <c r="B10" s="114" t="s">
        <v>709</v>
      </c>
    </row>
    <row r="11" spans="1:3" x14ac:dyDescent="0.25">
      <c r="A11" s="103" t="s">
        <v>1200</v>
      </c>
      <c r="B11" s="114" t="s">
        <v>710</v>
      </c>
    </row>
    <row r="12" spans="1:3" x14ac:dyDescent="0.25">
      <c r="A12" s="103">
        <v>11</v>
      </c>
      <c r="B12" s="114" t="s">
        <v>711</v>
      </c>
    </row>
    <row r="13" spans="1:3" x14ac:dyDescent="0.25">
      <c r="A13" s="103" t="s">
        <v>1200</v>
      </c>
      <c r="B13" s="114" t="s">
        <v>712</v>
      </c>
    </row>
    <row r="14" spans="1:3" x14ac:dyDescent="0.25">
      <c r="A14" s="103">
        <v>13</v>
      </c>
      <c r="B14" s="114" t="s">
        <v>713</v>
      </c>
    </row>
    <row r="15" spans="1:3" x14ac:dyDescent="0.25">
      <c r="A15" s="103">
        <v>14</v>
      </c>
      <c r="B15" s="114" t="s">
        <v>236</v>
      </c>
    </row>
    <row r="16" spans="1:3" x14ac:dyDescent="0.25">
      <c r="A16" s="103">
        <v>15</v>
      </c>
      <c r="B16" s="114" t="s">
        <v>242</v>
      </c>
    </row>
    <row r="17" spans="1:2" x14ac:dyDescent="0.25">
      <c r="A17" s="103">
        <v>16</v>
      </c>
      <c r="B17" s="114" t="s">
        <v>731</v>
      </c>
    </row>
    <row r="18" spans="1:2" x14ac:dyDescent="0.25">
      <c r="A18" s="103">
        <v>17</v>
      </c>
      <c r="B18" s="114" t="s">
        <v>256</v>
      </c>
    </row>
    <row r="19" spans="1:2" x14ac:dyDescent="0.25">
      <c r="A19" s="103">
        <v>18</v>
      </c>
      <c r="B19" s="114" t="s">
        <v>240</v>
      </c>
    </row>
    <row r="20" spans="1:2" x14ac:dyDescent="0.25">
      <c r="A20" s="103">
        <v>19</v>
      </c>
      <c r="B20" s="114" t="s">
        <v>144</v>
      </c>
    </row>
    <row r="21" spans="1:2" x14ac:dyDescent="0.25">
      <c r="A21" s="103">
        <v>20</v>
      </c>
      <c r="B21" s="2" t="s">
        <v>129</v>
      </c>
    </row>
    <row r="22" spans="1:2" x14ac:dyDescent="0.25">
      <c r="A22" s="103">
        <v>21</v>
      </c>
      <c r="B22" s="88" t="s">
        <v>823</v>
      </c>
    </row>
    <row r="23" spans="1:2" x14ac:dyDescent="0.25">
      <c r="A23" s="103">
        <v>22</v>
      </c>
      <c r="B23" s="66" t="s">
        <v>848</v>
      </c>
    </row>
    <row r="24" spans="1:2" x14ac:dyDescent="0.25">
      <c r="A24" s="103">
        <v>23</v>
      </c>
      <c r="B24" s="89" t="s">
        <v>847</v>
      </c>
    </row>
    <row r="25" spans="1:2" ht="27" thickBot="1" x14ac:dyDescent="0.3">
      <c r="A25" s="103">
        <v>24</v>
      </c>
      <c r="B25" s="2" t="s">
        <v>220</v>
      </c>
    </row>
    <row r="26" spans="1:2" ht="13.8" thickBot="1" x14ac:dyDescent="0.3">
      <c r="A26" s="103">
        <v>25</v>
      </c>
      <c r="B26" s="90" t="s">
        <v>221</v>
      </c>
    </row>
    <row r="27" spans="1:2" ht="26.4" x14ac:dyDescent="0.25">
      <c r="A27" s="103">
        <v>26</v>
      </c>
      <c r="B27" s="90" t="s">
        <v>222</v>
      </c>
    </row>
    <row r="28" spans="1:2" ht="13.8" thickBot="1" x14ac:dyDescent="0.3">
      <c r="A28" s="103">
        <v>27</v>
      </c>
      <c r="B28" s="2" t="s">
        <v>128</v>
      </c>
    </row>
    <row r="29" spans="1:2" x14ac:dyDescent="0.25">
      <c r="A29" s="103">
        <v>28</v>
      </c>
      <c r="B29" s="115" t="s">
        <v>124</v>
      </c>
    </row>
    <row r="30" spans="1:2" x14ac:dyDescent="0.25">
      <c r="A30" s="103">
        <v>29</v>
      </c>
      <c r="B30" s="116" t="s">
        <v>127</v>
      </c>
    </row>
    <row r="31" spans="1:2" x14ac:dyDescent="0.25">
      <c r="A31" s="103">
        <v>30</v>
      </c>
      <c r="B31" s="116" t="s">
        <v>125</v>
      </c>
    </row>
    <row r="32" spans="1:2" ht="13.8" thickBot="1" x14ac:dyDescent="0.3">
      <c r="A32" s="103">
        <v>31</v>
      </c>
      <c r="B32" s="117" t="s">
        <v>126</v>
      </c>
    </row>
    <row r="33" spans="1:2" ht="17.399999999999999" x14ac:dyDescent="0.25">
      <c r="A33" s="103">
        <v>32</v>
      </c>
      <c r="B33" s="91" t="s">
        <v>263</v>
      </c>
    </row>
    <row r="34" spans="1:2" ht="52.8" x14ac:dyDescent="0.25">
      <c r="A34" s="103" t="s">
        <v>1200</v>
      </c>
      <c r="B34" s="64" t="s">
        <v>858</v>
      </c>
    </row>
    <row r="35" spans="1:2" x14ac:dyDescent="0.25">
      <c r="A35" s="103" t="s">
        <v>1200</v>
      </c>
      <c r="B35" s="89" t="s">
        <v>859</v>
      </c>
    </row>
    <row r="36" spans="1:2" x14ac:dyDescent="0.25">
      <c r="A36" s="103" t="s">
        <v>1200</v>
      </c>
      <c r="B36" s="114" t="s">
        <v>860</v>
      </c>
    </row>
    <row r="37" spans="1:2" ht="26.4" x14ac:dyDescent="0.25">
      <c r="A37" s="103">
        <v>36</v>
      </c>
      <c r="B37" s="89" t="s">
        <v>1007</v>
      </c>
    </row>
    <row r="38" spans="1:2" x14ac:dyDescent="0.25">
      <c r="A38" s="103" t="s">
        <v>1200</v>
      </c>
      <c r="B38" s="157" t="s">
        <v>1008</v>
      </c>
    </row>
    <row r="39" spans="1:2" ht="26.4" x14ac:dyDescent="0.25">
      <c r="A39" s="103">
        <v>38</v>
      </c>
      <c r="B39" s="89" t="s">
        <v>861</v>
      </c>
    </row>
    <row r="40" spans="1:2" ht="39.6" x14ac:dyDescent="0.25">
      <c r="A40" s="103">
        <v>39</v>
      </c>
      <c r="B40" s="104" t="s">
        <v>865</v>
      </c>
    </row>
    <row r="41" spans="1:2" x14ac:dyDescent="0.25">
      <c r="A41" s="103">
        <v>40</v>
      </c>
      <c r="B41" s="89" t="s">
        <v>862</v>
      </c>
    </row>
    <row r="42" spans="1:2" ht="66" x14ac:dyDescent="0.25">
      <c r="A42" s="103">
        <v>41</v>
      </c>
      <c r="B42" s="104" t="s">
        <v>863</v>
      </c>
    </row>
    <row r="43" spans="1:2" ht="66" x14ac:dyDescent="0.25">
      <c r="A43" s="103">
        <v>42</v>
      </c>
      <c r="B43" s="89" t="s">
        <v>866</v>
      </c>
    </row>
    <row r="44" spans="1:2" x14ac:dyDescent="0.25">
      <c r="A44" s="103">
        <v>43</v>
      </c>
      <c r="B44" s="89" t="s">
        <v>864</v>
      </c>
    </row>
    <row r="45" spans="1:2" x14ac:dyDescent="0.25">
      <c r="A45" s="103">
        <v>44</v>
      </c>
      <c r="B45" s="200" t="s">
        <v>743</v>
      </c>
    </row>
    <row r="46" spans="1:2" ht="66" x14ac:dyDescent="0.25">
      <c r="A46" s="103" t="s">
        <v>1200</v>
      </c>
      <c r="B46" s="64" t="s">
        <v>867</v>
      </c>
    </row>
    <row r="47" spans="1:2" ht="39.6" x14ac:dyDescent="0.25">
      <c r="A47" s="103" t="s">
        <v>1200</v>
      </c>
      <c r="B47" s="14" t="s">
        <v>868</v>
      </c>
    </row>
    <row r="48" spans="1:2" ht="15.6" x14ac:dyDescent="0.25">
      <c r="A48" s="103">
        <v>47</v>
      </c>
      <c r="B48" s="67" t="s">
        <v>149</v>
      </c>
    </row>
    <row r="49" spans="1:2" ht="52.8" x14ac:dyDescent="0.25">
      <c r="A49" s="103" t="s">
        <v>1200</v>
      </c>
      <c r="B49" s="14" t="s">
        <v>172</v>
      </c>
    </row>
    <row r="50" spans="1:2" ht="26.4" x14ac:dyDescent="0.25">
      <c r="A50" s="103">
        <v>49</v>
      </c>
      <c r="B50" s="66" t="s">
        <v>916</v>
      </c>
    </row>
    <row r="51" spans="1:2" ht="26.4" x14ac:dyDescent="0.25">
      <c r="A51" s="103">
        <v>50</v>
      </c>
      <c r="B51" s="66" t="s">
        <v>792</v>
      </c>
    </row>
    <row r="52" spans="1:2" ht="39.6" x14ac:dyDescent="0.25">
      <c r="A52" s="103">
        <v>51</v>
      </c>
      <c r="B52" s="64" t="s">
        <v>870</v>
      </c>
    </row>
    <row r="53" spans="1:2" x14ac:dyDescent="0.25">
      <c r="A53" s="103">
        <v>52</v>
      </c>
      <c r="B53" s="89" t="s">
        <v>869</v>
      </c>
    </row>
    <row r="54" spans="1:2" x14ac:dyDescent="0.25">
      <c r="A54" s="103">
        <v>53</v>
      </c>
      <c r="B54" s="66" t="s">
        <v>212</v>
      </c>
    </row>
    <row r="55" spans="1:2" x14ac:dyDescent="0.25">
      <c r="A55" s="103">
        <v>54</v>
      </c>
      <c r="B55" s="92" t="s">
        <v>150</v>
      </c>
    </row>
    <row r="56" spans="1:2" ht="79.2" x14ac:dyDescent="0.25">
      <c r="A56" s="103">
        <v>55</v>
      </c>
      <c r="B56" s="64" t="s">
        <v>871</v>
      </c>
    </row>
    <row r="57" spans="1:2" ht="79.2" x14ac:dyDescent="0.25">
      <c r="A57" s="103">
        <v>56</v>
      </c>
      <c r="B57" s="64" t="s">
        <v>872</v>
      </c>
    </row>
    <row r="58" spans="1:2" ht="26.4" x14ac:dyDescent="0.25">
      <c r="A58" s="103">
        <v>57</v>
      </c>
      <c r="B58" s="64" t="s">
        <v>272</v>
      </c>
    </row>
    <row r="59" spans="1:2" ht="26.4" x14ac:dyDescent="0.25">
      <c r="A59" s="103">
        <v>58</v>
      </c>
      <c r="B59" s="66" t="s">
        <v>151</v>
      </c>
    </row>
    <row r="60" spans="1:2" ht="79.2" x14ac:dyDescent="0.25">
      <c r="A60" s="103">
        <v>59</v>
      </c>
      <c r="B60" s="14" t="s">
        <v>1192</v>
      </c>
    </row>
    <row r="61" spans="1:2" ht="15.6" x14ac:dyDescent="0.25">
      <c r="A61" s="103">
        <v>60</v>
      </c>
      <c r="B61" s="65" t="s">
        <v>152</v>
      </c>
    </row>
    <row r="62" spans="1:2" x14ac:dyDescent="0.25">
      <c r="A62" s="103">
        <v>61</v>
      </c>
      <c r="B62" s="14" t="s">
        <v>153</v>
      </c>
    </row>
    <row r="63" spans="1:2" x14ac:dyDescent="0.25">
      <c r="A63" s="103">
        <v>62</v>
      </c>
      <c r="B63" s="89" t="s">
        <v>155</v>
      </c>
    </row>
    <row r="64" spans="1:2" x14ac:dyDescent="0.25">
      <c r="A64" s="103">
        <v>63</v>
      </c>
      <c r="B64" s="200" t="s">
        <v>154</v>
      </c>
    </row>
    <row r="65" spans="1:2" x14ac:dyDescent="0.25">
      <c r="A65" s="103">
        <v>64</v>
      </c>
      <c r="B65" s="89" t="s">
        <v>156</v>
      </c>
    </row>
    <row r="66" spans="1:2" x14ac:dyDescent="0.25">
      <c r="A66" s="103">
        <v>65</v>
      </c>
      <c r="B66" s="200" t="s">
        <v>873</v>
      </c>
    </row>
    <row r="67" spans="1:2" x14ac:dyDescent="0.25">
      <c r="A67" s="103">
        <v>66</v>
      </c>
      <c r="B67" s="64" t="s">
        <v>162</v>
      </c>
    </row>
    <row r="68" spans="1:2" x14ac:dyDescent="0.25">
      <c r="A68" s="103">
        <v>67</v>
      </c>
      <c r="B68" s="200" t="s">
        <v>742</v>
      </c>
    </row>
    <row r="69" spans="1:2" x14ac:dyDescent="0.25">
      <c r="A69" s="103">
        <v>68</v>
      </c>
      <c r="B69" s="89" t="s">
        <v>157</v>
      </c>
    </row>
    <row r="70" spans="1:2" x14ac:dyDescent="0.25">
      <c r="A70" s="103">
        <v>69</v>
      </c>
      <c r="B70" s="14" t="s">
        <v>158</v>
      </c>
    </row>
    <row r="71" spans="1:2" x14ac:dyDescent="0.25">
      <c r="A71" s="103">
        <v>70</v>
      </c>
      <c r="B71" s="118" t="s">
        <v>159</v>
      </c>
    </row>
    <row r="72" spans="1:2" x14ac:dyDescent="0.25">
      <c r="A72" s="103">
        <v>71</v>
      </c>
      <c r="B72" s="66" t="s">
        <v>160</v>
      </c>
    </row>
    <row r="73" spans="1:2" x14ac:dyDescent="0.25">
      <c r="A73" s="103">
        <v>72</v>
      </c>
      <c r="B73" s="118" t="s">
        <v>161</v>
      </c>
    </row>
    <row r="74" spans="1:2" ht="15.6" x14ac:dyDescent="0.25">
      <c r="A74" s="103">
        <v>73</v>
      </c>
      <c r="B74" s="65" t="s">
        <v>163</v>
      </c>
    </row>
    <row r="75" spans="1:2" ht="66" x14ac:dyDescent="0.25">
      <c r="A75" s="103">
        <v>74</v>
      </c>
      <c r="B75" s="66" t="s">
        <v>164</v>
      </c>
    </row>
    <row r="76" spans="1:2" ht="39.6" x14ac:dyDescent="0.25">
      <c r="A76" s="103">
        <v>75</v>
      </c>
      <c r="B76" s="66" t="s">
        <v>716</v>
      </c>
    </row>
    <row r="77" spans="1:2" ht="52.8" x14ac:dyDescent="0.25">
      <c r="A77" s="103">
        <v>76</v>
      </c>
      <c r="B77" s="66" t="s">
        <v>793</v>
      </c>
    </row>
    <row r="78" spans="1:2" x14ac:dyDescent="0.25">
      <c r="A78" s="103">
        <v>77</v>
      </c>
      <c r="B78" s="93" t="s">
        <v>715</v>
      </c>
    </row>
    <row r="79" spans="1:2" x14ac:dyDescent="0.25">
      <c r="A79" s="103">
        <v>78</v>
      </c>
      <c r="B79" s="63" t="s">
        <v>165</v>
      </c>
    </row>
    <row r="80" spans="1:2" x14ac:dyDescent="0.25">
      <c r="A80" s="103">
        <v>79</v>
      </c>
      <c r="B80" s="74" t="s">
        <v>166</v>
      </c>
    </row>
    <row r="81" spans="1:2" x14ac:dyDescent="0.25">
      <c r="A81" s="103">
        <v>80</v>
      </c>
      <c r="B81" s="94" t="s">
        <v>167</v>
      </c>
    </row>
    <row r="82" spans="1:2" ht="26.4" x14ac:dyDescent="0.25">
      <c r="A82" s="103">
        <v>81</v>
      </c>
      <c r="B82" s="74" t="s">
        <v>169</v>
      </c>
    </row>
    <row r="83" spans="1:2" x14ac:dyDescent="0.25">
      <c r="A83" s="103">
        <v>82</v>
      </c>
      <c r="B83" s="95" t="s">
        <v>876</v>
      </c>
    </row>
    <row r="84" spans="1:2" x14ac:dyDescent="0.25">
      <c r="A84" s="103">
        <v>83</v>
      </c>
      <c r="B84" s="95" t="s">
        <v>874</v>
      </c>
    </row>
    <row r="85" spans="1:2" x14ac:dyDescent="0.25">
      <c r="A85" s="103">
        <v>84</v>
      </c>
      <c r="B85" s="95" t="s">
        <v>875</v>
      </c>
    </row>
    <row r="86" spans="1:2" x14ac:dyDescent="0.25">
      <c r="A86" s="103">
        <v>85</v>
      </c>
      <c r="B86" s="74" t="s">
        <v>178</v>
      </c>
    </row>
    <row r="87" spans="1:2" ht="15.6" x14ac:dyDescent="0.25">
      <c r="A87" s="103">
        <v>86</v>
      </c>
      <c r="B87" s="65" t="s">
        <v>273</v>
      </c>
    </row>
    <row r="88" spans="1:2" ht="17.399999999999999" x14ac:dyDescent="0.25">
      <c r="A88" s="103">
        <v>87</v>
      </c>
      <c r="B88" s="119" t="s">
        <v>849</v>
      </c>
    </row>
    <row r="89" spans="1:2" ht="15.6" x14ac:dyDescent="0.25">
      <c r="A89" s="103">
        <v>88</v>
      </c>
      <c r="B89" s="120" t="s">
        <v>264</v>
      </c>
    </row>
    <row r="90" spans="1:2" ht="20.399999999999999" x14ac:dyDescent="0.25">
      <c r="A90" s="103">
        <v>89</v>
      </c>
      <c r="B90" s="6" t="s">
        <v>850</v>
      </c>
    </row>
    <row r="91" spans="1:2" ht="30.6" x14ac:dyDescent="0.25">
      <c r="A91" s="103">
        <v>90</v>
      </c>
      <c r="B91" s="6" t="s">
        <v>880</v>
      </c>
    </row>
    <row r="92" spans="1:2" ht="20.399999999999999" x14ac:dyDescent="0.25">
      <c r="A92" s="103">
        <v>91</v>
      </c>
      <c r="B92" s="6" t="s">
        <v>851</v>
      </c>
    </row>
    <row r="93" spans="1:2" ht="40.799999999999997" x14ac:dyDescent="0.25">
      <c r="A93" s="103">
        <v>92</v>
      </c>
      <c r="B93" s="6" t="s">
        <v>881</v>
      </c>
    </row>
    <row r="94" spans="1:2" x14ac:dyDescent="0.25">
      <c r="A94" s="103">
        <v>93</v>
      </c>
      <c r="B94" s="7" t="s">
        <v>698</v>
      </c>
    </row>
    <row r="95" spans="1:2" x14ac:dyDescent="0.25">
      <c r="A95" s="103">
        <v>94</v>
      </c>
      <c r="B95" s="7" t="s">
        <v>852</v>
      </c>
    </row>
    <row r="96" spans="1:2" x14ac:dyDescent="0.25">
      <c r="A96" s="103">
        <v>95</v>
      </c>
      <c r="B96" s="7" t="s">
        <v>853</v>
      </c>
    </row>
    <row r="97" spans="1:2" ht="20.399999999999999" x14ac:dyDescent="0.25">
      <c r="A97" s="103">
        <v>96</v>
      </c>
      <c r="B97" s="7" t="s">
        <v>699</v>
      </c>
    </row>
    <row r="98" spans="1:2" x14ac:dyDescent="0.25">
      <c r="A98" s="103">
        <v>97</v>
      </c>
      <c r="B98" s="68" t="s">
        <v>877</v>
      </c>
    </row>
    <row r="99" spans="1:2" ht="34.799999999999997" x14ac:dyDescent="0.25">
      <c r="A99" s="103">
        <v>98</v>
      </c>
      <c r="B99" s="70" t="s">
        <v>266</v>
      </c>
    </row>
    <row r="100" spans="1:2" ht="15.6" x14ac:dyDescent="0.25">
      <c r="A100" s="103">
        <v>99</v>
      </c>
      <c r="B100" s="107" t="s">
        <v>250</v>
      </c>
    </row>
    <row r="101" spans="1:2" x14ac:dyDescent="0.25">
      <c r="A101" s="103">
        <v>100</v>
      </c>
      <c r="B101" s="63" t="s">
        <v>701</v>
      </c>
    </row>
    <row r="102" spans="1:2" ht="26.4" x14ac:dyDescent="0.25">
      <c r="A102" s="103">
        <v>101</v>
      </c>
      <c r="B102" s="111" t="s">
        <v>650</v>
      </c>
    </row>
    <row r="103" spans="1:2" x14ac:dyDescent="0.25">
      <c r="A103" s="103">
        <v>102</v>
      </c>
      <c r="B103" s="17" t="s">
        <v>131</v>
      </c>
    </row>
    <row r="104" spans="1:2" x14ac:dyDescent="0.25">
      <c r="A104" s="103">
        <v>103</v>
      </c>
      <c r="B104" s="63" t="s">
        <v>130</v>
      </c>
    </row>
    <row r="105" spans="1:2" x14ac:dyDescent="0.25">
      <c r="A105" s="103" t="s">
        <v>1200</v>
      </c>
      <c r="B105" s="17" t="s">
        <v>658</v>
      </c>
    </row>
    <row r="106" spans="1:2" x14ac:dyDescent="0.25">
      <c r="A106" s="103">
        <v>105</v>
      </c>
      <c r="B106" s="63" t="s">
        <v>136</v>
      </c>
    </row>
    <row r="107" spans="1:2" ht="40.799999999999997" x14ac:dyDescent="0.25">
      <c r="A107" s="103">
        <v>106</v>
      </c>
      <c r="B107" s="17" t="s">
        <v>882</v>
      </c>
    </row>
    <row r="108" spans="1:2" x14ac:dyDescent="0.25">
      <c r="A108" s="103">
        <v>107</v>
      </c>
      <c r="B108" s="63" t="s">
        <v>135</v>
      </c>
    </row>
    <row r="109" spans="1:2" ht="20.399999999999999" x14ac:dyDescent="0.25">
      <c r="A109" s="103">
        <v>108</v>
      </c>
      <c r="B109" s="69" t="s">
        <v>267</v>
      </c>
    </row>
    <row r="110" spans="1:2" x14ac:dyDescent="0.25">
      <c r="A110" s="103">
        <v>109</v>
      </c>
      <c r="B110" s="105" t="s">
        <v>883</v>
      </c>
    </row>
    <row r="111" spans="1:2" x14ac:dyDescent="0.25">
      <c r="A111" s="103">
        <v>110</v>
      </c>
      <c r="B111" s="81" t="s">
        <v>884</v>
      </c>
    </row>
    <row r="112" spans="1:2" x14ac:dyDescent="0.25">
      <c r="A112" s="103">
        <v>111</v>
      </c>
      <c r="B112" s="114" t="s">
        <v>148</v>
      </c>
    </row>
    <row r="113" spans="1:2" ht="26.4" x14ac:dyDescent="0.25">
      <c r="A113" s="103">
        <v>112</v>
      </c>
      <c r="B113" s="63" t="s">
        <v>702</v>
      </c>
    </row>
    <row r="114" spans="1:2" ht="20.399999999999999" x14ac:dyDescent="0.25">
      <c r="A114" s="103" t="s">
        <v>1200</v>
      </c>
      <c r="B114" s="17" t="s">
        <v>181</v>
      </c>
    </row>
    <row r="115" spans="1:2" ht="26.4" x14ac:dyDescent="0.25">
      <c r="A115" s="103">
        <v>114</v>
      </c>
      <c r="B115" s="63" t="s">
        <v>703</v>
      </c>
    </row>
    <row r="116" spans="1:2" ht="20.399999999999999" x14ac:dyDescent="0.25">
      <c r="A116" s="103">
        <v>115</v>
      </c>
      <c r="B116" s="17" t="s">
        <v>140</v>
      </c>
    </row>
    <row r="117" spans="1:2" ht="26.4" x14ac:dyDescent="0.25">
      <c r="A117" s="103">
        <v>116</v>
      </c>
      <c r="B117" s="63" t="s">
        <v>654</v>
      </c>
    </row>
    <row r="118" spans="1:2" ht="39.6" x14ac:dyDescent="0.25">
      <c r="A118" s="103">
        <v>117</v>
      </c>
      <c r="B118" s="111" t="s">
        <v>652</v>
      </c>
    </row>
    <row r="119" spans="1:2" ht="20.399999999999999" x14ac:dyDescent="0.25">
      <c r="A119" s="103" t="s">
        <v>1200</v>
      </c>
      <c r="B119" s="17" t="s">
        <v>192</v>
      </c>
    </row>
    <row r="120" spans="1:2" x14ac:dyDescent="0.25">
      <c r="A120" s="103" t="s">
        <v>1200</v>
      </c>
      <c r="B120" s="63" t="s">
        <v>289</v>
      </c>
    </row>
    <row r="121" spans="1:2" x14ac:dyDescent="0.25">
      <c r="A121" s="103">
        <v>120</v>
      </c>
      <c r="B121" s="17" t="s">
        <v>191</v>
      </c>
    </row>
    <row r="122" spans="1:2" x14ac:dyDescent="0.25">
      <c r="A122" s="103" t="s">
        <v>1200</v>
      </c>
      <c r="B122" s="63" t="s">
        <v>184</v>
      </c>
    </row>
    <row r="123" spans="1:2" ht="20.399999999999999" x14ac:dyDescent="0.25">
      <c r="A123" s="103">
        <v>122</v>
      </c>
      <c r="B123" s="17" t="s">
        <v>190</v>
      </c>
    </row>
    <row r="124" spans="1:2" ht="26.4" x14ac:dyDescent="0.25">
      <c r="A124" s="103">
        <v>123</v>
      </c>
      <c r="B124" s="63" t="s">
        <v>170</v>
      </c>
    </row>
    <row r="125" spans="1:2" x14ac:dyDescent="0.25">
      <c r="A125" s="103">
        <v>124</v>
      </c>
      <c r="B125" s="106" t="s">
        <v>648</v>
      </c>
    </row>
    <row r="126" spans="1:2" x14ac:dyDescent="0.25">
      <c r="A126" s="103">
        <v>125</v>
      </c>
      <c r="B126" s="106" t="s">
        <v>193</v>
      </c>
    </row>
    <row r="127" spans="1:2" x14ac:dyDescent="0.25">
      <c r="A127" s="103">
        <v>126</v>
      </c>
      <c r="B127" s="106" t="s">
        <v>173</v>
      </c>
    </row>
    <row r="128" spans="1:2" x14ac:dyDescent="0.25">
      <c r="A128" s="103">
        <v>127</v>
      </c>
      <c r="B128" s="106" t="s">
        <v>649</v>
      </c>
    </row>
    <row r="129" spans="1:2" x14ac:dyDescent="0.25">
      <c r="A129" s="103">
        <v>128</v>
      </c>
      <c r="B129" s="63" t="s">
        <v>194</v>
      </c>
    </row>
    <row r="130" spans="1:2" x14ac:dyDescent="0.25">
      <c r="A130" s="103">
        <v>129</v>
      </c>
      <c r="B130" s="106" t="s">
        <v>195</v>
      </c>
    </row>
    <row r="131" spans="1:2" x14ac:dyDescent="0.25">
      <c r="A131" s="103">
        <v>130</v>
      </c>
      <c r="B131" s="106" t="s">
        <v>196</v>
      </c>
    </row>
    <row r="132" spans="1:2" x14ac:dyDescent="0.25">
      <c r="A132" s="103">
        <v>131</v>
      </c>
      <c r="B132" s="106" t="s">
        <v>197</v>
      </c>
    </row>
    <row r="133" spans="1:2" x14ac:dyDescent="0.25">
      <c r="A133" s="103">
        <v>132</v>
      </c>
      <c r="B133" s="106" t="s">
        <v>198</v>
      </c>
    </row>
    <row r="134" spans="1:2" x14ac:dyDescent="0.25">
      <c r="A134" s="103">
        <v>133</v>
      </c>
      <c r="B134" s="106" t="s">
        <v>199</v>
      </c>
    </row>
    <row r="135" spans="1:2" x14ac:dyDescent="0.25">
      <c r="A135" s="103">
        <v>134</v>
      </c>
      <c r="B135" s="106" t="s">
        <v>200</v>
      </c>
    </row>
    <row r="136" spans="1:2" x14ac:dyDescent="0.25">
      <c r="A136" s="103">
        <v>135</v>
      </c>
      <c r="B136" s="106" t="s">
        <v>235</v>
      </c>
    </row>
    <row r="137" spans="1:2" ht="26.4" x14ac:dyDescent="0.25">
      <c r="A137" s="103" t="s">
        <v>1200</v>
      </c>
      <c r="B137" s="63" t="s">
        <v>213</v>
      </c>
    </row>
    <row r="138" spans="1:2" ht="26.4" x14ac:dyDescent="0.25">
      <c r="A138" s="103">
        <v>137</v>
      </c>
      <c r="B138" s="63" t="s">
        <v>202</v>
      </c>
    </row>
    <row r="139" spans="1:2" ht="30.6" x14ac:dyDescent="0.25">
      <c r="A139" s="103">
        <v>138</v>
      </c>
      <c r="B139" s="96" t="s">
        <v>885</v>
      </c>
    </row>
    <row r="140" spans="1:2" ht="26.4" x14ac:dyDescent="0.25">
      <c r="A140" s="103">
        <v>139</v>
      </c>
      <c r="B140" s="121" t="s">
        <v>143</v>
      </c>
    </row>
    <row r="141" spans="1:2" x14ac:dyDescent="0.25">
      <c r="A141" s="103" t="s">
        <v>1200</v>
      </c>
      <c r="B141" s="63" t="s">
        <v>201</v>
      </c>
    </row>
    <row r="142" spans="1:2" ht="20.399999999999999" x14ac:dyDescent="0.25">
      <c r="A142" s="103">
        <v>141</v>
      </c>
      <c r="B142" s="96" t="s">
        <v>917</v>
      </c>
    </row>
    <row r="143" spans="1:2" x14ac:dyDescent="0.25">
      <c r="A143" s="103">
        <v>142</v>
      </c>
      <c r="B143" s="106" t="s">
        <v>290</v>
      </c>
    </row>
    <row r="144" spans="1:2" x14ac:dyDescent="0.25">
      <c r="A144" s="103">
        <v>143</v>
      </c>
      <c r="B144" s="96" t="s">
        <v>204</v>
      </c>
    </row>
    <row r="145" spans="1:2" x14ac:dyDescent="0.25">
      <c r="A145" s="103">
        <v>144</v>
      </c>
      <c r="B145" s="106" t="s">
        <v>291</v>
      </c>
    </row>
    <row r="146" spans="1:2" x14ac:dyDescent="0.25">
      <c r="A146" s="103">
        <v>145</v>
      </c>
      <c r="B146" s="106" t="s">
        <v>292</v>
      </c>
    </row>
    <row r="147" spans="1:2" x14ac:dyDescent="0.25">
      <c r="A147" s="103">
        <v>146</v>
      </c>
      <c r="B147" s="122" t="s">
        <v>651</v>
      </c>
    </row>
    <row r="148" spans="1:2" ht="15.6" x14ac:dyDescent="0.25">
      <c r="A148" s="103">
        <v>147</v>
      </c>
      <c r="B148" s="107" t="s">
        <v>704</v>
      </c>
    </row>
    <row r="149" spans="1:2" x14ac:dyDescent="0.25">
      <c r="A149" s="103">
        <v>148</v>
      </c>
      <c r="B149" s="63" t="s">
        <v>234</v>
      </c>
    </row>
    <row r="150" spans="1:2" ht="20.399999999999999" x14ac:dyDescent="0.25">
      <c r="A150" s="103">
        <v>149</v>
      </c>
      <c r="B150" s="96" t="s">
        <v>705</v>
      </c>
    </row>
    <row r="151" spans="1:2" x14ac:dyDescent="0.25">
      <c r="A151" s="103">
        <v>150</v>
      </c>
      <c r="B151" s="63" t="s">
        <v>688</v>
      </c>
    </row>
    <row r="152" spans="1:2" x14ac:dyDescent="0.25">
      <c r="A152" s="103">
        <v>151</v>
      </c>
      <c r="B152" s="63" t="s">
        <v>689</v>
      </c>
    </row>
    <row r="153" spans="1:2" x14ac:dyDescent="0.25">
      <c r="A153" s="103">
        <v>152</v>
      </c>
      <c r="B153" s="63" t="s">
        <v>690</v>
      </c>
    </row>
    <row r="154" spans="1:2" x14ac:dyDescent="0.25">
      <c r="A154" s="103">
        <v>153</v>
      </c>
      <c r="B154" s="63" t="s">
        <v>205</v>
      </c>
    </row>
    <row r="155" spans="1:2" x14ac:dyDescent="0.25">
      <c r="A155" s="103">
        <v>154</v>
      </c>
      <c r="B155" s="63" t="s">
        <v>206</v>
      </c>
    </row>
    <row r="156" spans="1:2" x14ac:dyDescent="0.25">
      <c r="A156" s="103">
        <v>155</v>
      </c>
      <c r="B156" s="63" t="s">
        <v>207</v>
      </c>
    </row>
    <row r="157" spans="1:2" x14ac:dyDescent="0.25">
      <c r="A157" s="103">
        <v>156</v>
      </c>
      <c r="B157" s="63" t="s">
        <v>208</v>
      </c>
    </row>
    <row r="158" spans="1:2" x14ac:dyDescent="0.25">
      <c r="A158" s="103">
        <v>157</v>
      </c>
      <c r="B158" s="114" t="s">
        <v>788</v>
      </c>
    </row>
    <row r="159" spans="1:2" x14ac:dyDescent="0.25">
      <c r="A159" s="103">
        <v>158</v>
      </c>
      <c r="B159" s="63" t="s">
        <v>23</v>
      </c>
    </row>
    <row r="160" spans="1:2" ht="52.8" x14ac:dyDescent="0.25">
      <c r="A160" s="103">
        <v>159</v>
      </c>
      <c r="B160" s="66" t="s">
        <v>706</v>
      </c>
    </row>
    <row r="161" spans="1:2" ht="20.399999999999999" x14ac:dyDescent="0.25">
      <c r="A161" s="103">
        <v>160</v>
      </c>
      <c r="B161" s="96" t="s">
        <v>5</v>
      </c>
    </row>
    <row r="162" spans="1:2" x14ac:dyDescent="0.25">
      <c r="A162" s="103">
        <v>161</v>
      </c>
      <c r="B162" s="2" t="s">
        <v>691</v>
      </c>
    </row>
    <row r="163" spans="1:2" x14ac:dyDescent="0.25">
      <c r="A163" s="103">
        <v>162</v>
      </c>
      <c r="B163" s="2" t="s">
        <v>692</v>
      </c>
    </row>
    <row r="164" spans="1:2" x14ac:dyDescent="0.25">
      <c r="A164" s="103">
        <v>163</v>
      </c>
      <c r="B164" s="2" t="s">
        <v>693</v>
      </c>
    </row>
    <row r="165" spans="1:2" x14ac:dyDescent="0.25">
      <c r="A165" s="103">
        <v>164</v>
      </c>
      <c r="B165" s="2" t="s">
        <v>694</v>
      </c>
    </row>
    <row r="166" spans="1:2" x14ac:dyDescent="0.25">
      <c r="A166" s="103">
        <v>165</v>
      </c>
      <c r="B166" s="2" t="s">
        <v>695</v>
      </c>
    </row>
    <row r="167" spans="1:2" x14ac:dyDescent="0.25">
      <c r="A167" s="103">
        <v>166</v>
      </c>
      <c r="B167" s="2" t="s">
        <v>696</v>
      </c>
    </row>
    <row r="168" spans="1:2" x14ac:dyDescent="0.25">
      <c r="A168" s="103">
        <v>167</v>
      </c>
      <c r="B168" s="123" t="s">
        <v>914</v>
      </c>
    </row>
    <row r="169" spans="1:2" ht="17.399999999999999" x14ac:dyDescent="0.25">
      <c r="A169" s="103">
        <v>168</v>
      </c>
      <c r="B169" s="70" t="s">
        <v>141</v>
      </c>
    </row>
    <row r="170" spans="1:2" ht="15.6" x14ac:dyDescent="0.25">
      <c r="A170" s="103">
        <v>169</v>
      </c>
      <c r="B170" s="107" t="s">
        <v>287</v>
      </c>
    </row>
    <row r="171" spans="1:2" ht="15.6" x14ac:dyDescent="0.25">
      <c r="A171" s="103">
        <v>170</v>
      </c>
      <c r="B171" s="108" t="s">
        <v>209</v>
      </c>
    </row>
    <row r="172" spans="1:2" x14ac:dyDescent="0.25">
      <c r="A172" s="103">
        <v>171</v>
      </c>
      <c r="B172" s="63" t="s">
        <v>707</v>
      </c>
    </row>
    <row r="173" spans="1:2" ht="30.6" x14ac:dyDescent="0.25">
      <c r="A173" s="103" t="s">
        <v>1200</v>
      </c>
      <c r="B173" s="71" t="s">
        <v>210</v>
      </c>
    </row>
    <row r="174" spans="1:2" ht="20.399999999999999" x14ac:dyDescent="0.25">
      <c r="A174" s="103">
        <v>173</v>
      </c>
      <c r="B174" s="71" t="s">
        <v>211</v>
      </c>
    </row>
    <row r="175" spans="1:2" ht="20.399999999999999" x14ac:dyDescent="0.25">
      <c r="A175" s="103">
        <v>174</v>
      </c>
      <c r="B175" s="71" t="s">
        <v>794</v>
      </c>
    </row>
    <row r="176" spans="1:2" ht="30.6" x14ac:dyDescent="0.25">
      <c r="A176" s="103">
        <v>175</v>
      </c>
      <c r="B176" s="71" t="s">
        <v>918</v>
      </c>
    </row>
    <row r="177" spans="1:2" x14ac:dyDescent="0.25">
      <c r="A177" s="103">
        <v>176</v>
      </c>
      <c r="B177" s="63" t="s">
        <v>697</v>
      </c>
    </row>
    <row r="178" spans="1:2" ht="30.6" x14ac:dyDescent="0.25">
      <c r="A178" s="103">
        <v>177</v>
      </c>
      <c r="B178" s="84" t="s">
        <v>724</v>
      </c>
    </row>
    <row r="179" spans="1:2" ht="20.399999999999999" x14ac:dyDescent="0.25">
      <c r="A179" s="103">
        <v>178</v>
      </c>
      <c r="B179" s="84" t="s">
        <v>725</v>
      </c>
    </row>
    <row r="180" spans="1:2" ht="20.399999999999999" x14ac:dyDescent="0.25">
      <c r="A180" s="103">
        <v>179</v>
      </c>
      <c r="B180" s="82" t="s">
        <v>727</v>
      </c>
    </row>
    <row r="181" spans="1:2" ht="20.399999999999999" x14ac:dyDescent="0.25">
      <c r="A181" s="103">
        <v>180</v>
      </c>
      <c r="B181" s="82" t="s">
        <v>722</v>
      </c>
    </row>
    <row r="182" spans="1:2" ht="20.399999999999999" x14ac:dyDescent="0.25">
      <c r="A182" s="103">
        <v>181</v>
      </c>
      <c r="B182" s="82" t="s">
        <v>723</v>
      </c>
    </row>
    <row r="183" spans="1:2" x14ac:dyDescent="0.25">
      <c r="A183" s="103">
        <v>182</v>
      </c>
      <c r="B183" s="82" t="s">
        <v>719</v>
      </c>
    </row>
    <row r="184" spans="1:2" x14ac:dyDescent="0.25">
      <c r="A184" s="103">
        <v>183</v>
      </c>
      <c r="B184" s="82" t="s">
        <v>720</v>
      </c>
    </row>
    <row r="185" spans="1:2" x14ac:dyDescent="0.25">
      <c r="A185" s="103">
        <v>184</v>
      </c>
      <c r="B185" s="82" t="s">
        <v>721</v>
      </c>
    </row>
    <row r="186" spans="1:2" ht="30.6" x14ac:dyDescent="0.25">
      <c r="A186" s="103">
        <v>185</v>
      </c>
      <c r="B186" s="72" t="s">
        <v>886</v>
      </c>
    </row>
    <row r="187" spans="1:2" x14ac:dyDescent="0.25">
      <c r="A187" s="103">
        <v>186</v>
      </c>
      <c r="B187" s="73" t="s">
        <v>887</v>
      </c>
    </row>
    <row r="188" spans="1:2" x14ac:dyDescent="0.25">
      <c r="A188" s="103">
        <v>187</v>
      </c>
      <c r="B188" s="63" t="s">
        <v>214</v>
      </c>
    </row>
    <row r="189" spans="1:2" ht="20.399999999999999" x14ac:dyDescent="0.25">
      <c r="A189" s="103">
        <v>188</v>
      </c>
      <c r="B189" s="124" t="s">
        <v>134</v>
      </c>
    </row>
    <row r="190" spans="1:2" ht="20.399999999999999" x14ac:dyDescent="0.25">
      <c r="A190" s="103">
        <v>189</v>
      </c>
      <c r="B190" s="82" t="s">
        <v>726</v>
      </c>
    </row>
    <row r="191" spans="1:2" x14ac:dyDescent="0.25">
      <c r="A191" s="103" t="s">
        <v>1200</v>
      </c>
      <c r="B191" s="114" t="s">
        <v>888</v>
      </c>
    </row>
    <row r="192" spans="1:2" ht="26.4" x14ac:dyDescent="0.25">
      <c r="A192" s="103" t="s">
        <v>1200</v>
      </c>
      <c r="B192" s="63" t="s">
        <v>656</v>
      </c>
    </row>
    <row r="193" spans="1:2" ht="20.399999999999999" x14ac:dyDescent="0.25">
      <c r="A193" s="103" t="s">
        <v>1200</v>
      </c>
      <c r="B193" s="96" t="s">
        <v>274</v>
      </c>
    </row>
    <row r="194" spans="1:2" x14ac:dyDescent="0.25">
      <c r="A194" s="103">
        <v>193</v>
      </c>
      <c r="B194" s="97" t="s">
        <v>889</v>
      </c>
    </row>
    <row r="195" spans="1:2" x14ac:dyDescent="0.25">
      <c r="A195" s="103">
        <v>194</v>
      </c>
      <c r="B195" s="97" t="s">
        <v>890</v>
      </c>
    </row>
    <row r="196" spans="1:2" ht="66" x14ac:dyDescent="0.25">
      <c r="A196" s="103">
        <v>195</v>
      </c>
      <c r="B196" s="111" t="s">
        <v>653</v>
      </c>
    </row>
    <row r="197" spans="1:2" x14ac:dyDescent="0.25">
      <c r="A197" s="103">
        <v>196</v>
      </c>
      <c r="B197" s="97" t="s">
        <v>891</v>
      </c>
    </row>
    <row r="198" spans="1:2" x14ac:dyDescent="0.25">
      <c r="A198" s="103">
        <v>197</v>
      </c>
      <c r="B198" s="97" t="s">
        <v>892</v>
      </c>
    </row>
    <row r="199" spans="1:2" x14ac:dyDescent="0.25">
      <c r="A199" s="103">
        <v>198</v>
      </c>
      <c r="B199" s="97" t="s">
        <v>893</v>
      </c>
    </row>
    <row r="200" spans="1:2" x14ac:dyDescent="0.25">
      <c r="A200" s="103">
        <v>199</v>
      </c>
      <c r="B200" s="97" t="s">
        <v>894</v>
      </c>
    </row>
    <row r="201" spans="1:2" ht="26.4" x14ac:dyDescent="0.25">
      <c r="A201" s="103">
        <v>200</v>
      </c>
      <c r="B201" s="63" t="s">
        <v>657</v>
      </c>
    </row>
    <row r="202" spans="1:2" ht="20.399999999999999" x14ac:dyDescent="0.25">
      <c r="A202" s="103">
        <v>201</v>
      </c>
      <c r="B202" s="30" t="s">
        <v>919</v>
      </c>
    </row>
    <row r="203" spans="1:2" ht="26.4" x14ac:dyDescent="0.25">
      <c r="A203" s="103" t="s">
        <v>1200</v>
      </c>
      <c r="B203" s="63" t="s">
        <v>659</v>
      </c>
    </row>
    <row r="204" spans="1:2" ht="20.399999999999999" x14ac:dyDescent="0.25">
      <c r="A204" s="103" t="s">
        <v>1200</v>
      </c>
      <c r="B204" s="30" t="s">
        <v>241</v>
      </c>
    </row>
    <row r="205" spans="1:2" ht="15.6" x14ac:dyDescent="0.25">
      <c r="A205" s="103">
        <v>204</v>
      </c>
      <c r="B205" s="63" t="s">
        <v>1038</v>
      </c>
    </row>
    <row r="206" spans="1:2" x14ac:dyDescent="0.25">
      <c r="A206" s="103" t="s">
        <v>1200</v>
      </c>
      <c r="B206" s="71" t="s">
        <v>732</v>
      </c>
    </row>
    <row r="207" spans="1:2" x14ac:dyDescent="0.25">
      <c r="A207" s="103">
        <v>206</v>
      </c>
      <c r="B207" s="125" t="s">
        <v>730</v>
      </c>
    </row>
    <row r="208" spans="1:2" ht="15.6" x14ac:dyDescent="0.25">
      <c r="A208" s="103" t="s">
        <v>1200</v>
      </c>
      <c r="B208" s="107" t="s">
        <v>729</v>
      </c>
    </row>
    <row r="209" spans="1:2" ht="42" x14ac:dyDescent="0.25">
      <c r="A209" s="103">
        <v>208</v>
      </c>
      <c r="B209" s="2" t="s">
        <v>506</v>
      </c>
    </row>
    <row r="210" spans="1:2" ht="30.6" x14ac:dyDescent="0.25">
      <c r="A210" s="103">
        <v>209</v>
      </c>
      <c r="B210" s="71" t="s">
        <v>895</v>
      </c>
    </row>
    <row r="211" spans="1:2" x14ac:dyDescent="0.25">
      <c r="A211" s="103" t="s">
        <v>1200</v>
      </c>
      <c r="B211" s="114" t="s">
        <v>896</v>
      </c>
    </row>
    <row r="212" spans="1:2" ht="26.4" x14ac:dyDescent="0.25">
      <c r="A212" s="103">
        <v>211</v>
      </c>
      <c r="B212" s="2" t="s">
        <v>928</v>
      </c>
    </row>
    <row r="213" spans="1:2" ht="26.4" x14ac:dyDescent="0.25">
      <c r="A213" s="103" t="s">
        <v>1200</v>
      </c>
      <c r="B213" s="76" t="s">
        <v>929</v>
      </c>
    </row>
    <row r="214" spans="1:2" ht="33" x14ac:dyDescent="0.25">
      <c r="A214" s="103" t="s">
        <v>1200</v>
      </c>
      <c r="B214" s="75" t="s">
        <v>349</v>
      </c>
    </row>
    <row r="215" spans="1:2" x14ac:dyDescent="0.25">
      <c r="A215" s="103" t="s">
        <v>1200</v>
      </c>
      <c r="B215" s="114" t="s">
        <v>728</v>
      </c>
    </row>
    <row r="216" spans="1:2" ht="21" x14ac:dyDescent="0.25">
      <c r="A216" s="103">
        <v>215</v>
      </c>
      <c r="B216" s="126" t="s">
        <v>782</v>
      </c>
    </row>
    <row r="217" spans="1:2" x14ac:dyDescent="0.25">
      <c r="A217" s="103" t="s">
        <v>1200</v>
      </c>
      <c r="B217" s="114" t="s">
        <v>680</v>
      </c>
    </row>
    <row r="218" spans="1:2" x14ac:dyDescent="0.25">
      <c r="A218" s="103">
        <v>217</v>
      </c>
      <c r="B218" s="76" t="s">
        <v>783</v>
      </c>
    </row>
    <row r="219" spans="1:2" ht="30.6" x14ac:dyDescent="0.25">
      <c r="A219" s="103" t="s">
        <v>1200</v>
      </c>
      <c r="B219" s="79" t="s">
        <v>22</v>
      </c>
    </row>
    <row r="220" spans="1:2" x14ac:dyDescent="0.25">
      <c r="A220" s="103">
        <v>219</v>
      </c>
      <c r="B220" s="127" t="s">
        <v>733</v>
      </c>
    </row>
    <row r="221" spans="1:2" ht="39.6" x14ac:dyDescent="0.25">
      <c r="A221" s="103">
        <v>220</v>
      </c>
      <c r="B221" s="128" t="s">
        <v>734</v>
      </c>
    </row>
    <row r="222" spans="1:2" x14ac:dyDescent="0.25">
      <c r="A222" s="103">
        <v>221</v>
      </c>
      <c r="B222" s="127" t="s">
        <v>735</v>
      </c>
    </row>
    <row r="223" spans="1:2" ht="39.6" x14ac:dyDescent="0.25">
      <c r="A223" s="103">
        <v>222</v>
      </c>
      <c r="B223" s="127" t="s">
        <v>736</v>
      </c>
    </row>
    <row r="224" spans="1:2" x14ac:dyDescent="0.25">
      <c r="A224" s="103">
        <v>223</v>
      </c>
      <c r="B224" s="84" t="s">
        <v>268</v>
      </c>
    </row>
    <row r="225" spans="1:2" x14ac:dyDescent="0.25">
      <c r="A225" s="103">
        <v>224</v>
      </c>
      <c r="B225" s="82" t="s">
        <v>737</v>
      </c>
    </row>
    <row r="226" spans="1:2" x14ac:dyDescent="0.25">
      <c r="A226" s="103">
        <v>225</v>
      </c>
      <c r="B226" s="84" t="s">
        <v>738</v>
      </c>
    </row>
    <row r="227" spans="1:2" x14ac:dyDescent="0.25">
      <c r="A227" s="103">
        <v>226</v>
      </c>
      <c r="B227" s="84" t="s">
        <v>739</v>
      </c>
    </row>
    <row r="228" spans="1:2" x14ac:dyDescent="0.25">
      <c r="A228" s="103" t="s">
        <v>1200</v>
      </c>
      <c r="B228" s="129" t="s">
        <v>740</v>
      </c>
    </row>
    <row r="229" spans="1:2" ht="26.4" x14ac:dyDescent="0.25">
      <c r="A229" s="103">
        <v>228</v>
      </c>
      <c r="B229" s="76" t="s">
        <v>795</v>
      </c>
    </row>
    <row r="230" spans="1:2" ht="26.25" customHeight="1" x14ac:dyDescent="0.25">
      <c r="A230" s="103" t="s">
        <v>1200</v>
      </c>
      <c r="B230" s="111" t="s">
        <v>741</v>
      </c>
    </row>
    <row r="231" spans="1:2" ht="26.4" x14ac:dyDescent="0.25">
      <c r="A231" s="103">
        <v>230</v>
      </c>
      <c r="B231" s="63" t="s">
        <v>920</v>
      </c>
    </row>
    <row r="232" spans="1:2" ht="40.799999999999997" x14ac:dyDescent="0.25">
      <c r="A232" s="103" t="s">
        <v>1200</v>
      </c>
      <c r="B232" s="130" t="s">
        <v>768</v>
      </c>
    </row>
    <row r="233" spans="1:2" x14ac:dyDescent="0.25">
      <c r="A233" s="103">
        <v>232</v>
      </c>
      <c r="B233" s="131" t="s">
        <v>1069</v>
      </c>
    </row>
    <row r="234" spans="1:2" ht="26.4" x14ac:dyDescent="0.25">
      <c r="A234" s="103">
        <v>233</v>
      </c>
      <c r="B234" s="76" t="s">
        <v>744</v>
      </c>
    </row>
    <row r="235" spans="1:2" ht="20.399999999999999" x14ac:dyDescent="0.25">
      <c r="A235" s="103" t="s">
        <v>1200</v>
      </c>
      <c r="B235" s="79" t="s">
        <v>745</v>
      </c>
    </row>
    <row r="236" spans="1:2" ht="26.4" x14ac:dyDescent="0.25">
      <c r="A236" s="103" t="s">
        <v>1200</v>
      </c>
      <c r="B236" s="2" t="s">
        <v>746</v>
      </c>
    </row>
    <row r="237" spans="1:2" ht="20.399999999999999" x14ac:dyDescent="0.25">
      <c r="A237" s="103" t="s">
        <v>1200</v>
      </c>
      <c r="B237" s="79" t="s">
        <v>747</v>
      </c>
    </row>
    <row r="238" spans="1:2" x14ac:dyDescent="0.25">
      <c r="A238" s="103">
        <v>237</v>
      </c>
      <c r="B238" s="84" t="s">
        <v>28</v>
      </c>
    </row>
    <row r="239" spans="1:2" x14ac:dyDescent="0.25">
      <c r="A239" s="103">
        <v>238</v>
      </c>
      <c r="B239" s="82" t="s">
        <v>269</v>
      </c>
    </row>
    <row r="240" spans="1:2" x14ac:dyDescent="0.25">
      <c r="A240" s="103">
        <v>239</v>
      </c>
      <c r="B240" s="82" t="s">
        <v>270</v>
      </c>
    </row>
    <row r="241" spans="1:2" x14ac:dyDescent="0.25">
      <c r="A241" s="103">
        <v>240</v>
      </c>
      <c r="B241" s="132" t="s">
        <v>24</v>
      </c>
    </row>
    <row r="242" spans="1:2" x14ac:dyDescent="0.25">
      <c r="A242" s="103" t="s">
        <v>1200</v>
      </c>
      <c r="B242" s="125" t="s">
        <v>655</v>
      </c>
    </row>
    <row r="243" spans="1:2" ht="26.4" x14ac:dyDescent="0.25">
      <c r="A243" s="103" t="s">
        <v>1200</v>
      </c>
      <c r="B243" s="76" t="s">
        <v>750</v>
      </c>
    </row>
    <row r="244" spans="1:2" ht="20.399999999999999" x14ac:dyDescent="0.25">
      <c r="A244" s="103" t="s">
        <v>1200</v>
      </c>
      <c r="B244" s="79" t="s">
        <v>751</v>
      </c>
    </row>
    <row r="245" spans="1:2" ht="26.4" x14ac:dyDescent="0.25">
      <c r="A245" s="103">
        <v>244</v>
      </c>
      <c r="B245" s="2" t="s">
        <v>25</v>
      </c>
    </row>
    <row r="246" spans="1:2" ht="40.799999999999997" x14ac:dyDescent="0.25">
      <c r="A246" s="103">
        <v>245</v>
      </c>
      <c r="B246" s="30" t="s">
        <v>26</v>
      </c>
    </row>
    <row r="247" spans="1:2" x14ac:dyDescent="0.25">
      <c r="A247" s="103">
        <v>246</v>
      </c>
      <c r="B247" s="84" t="s">
        <v>752</v>
      </c>
    </row>
    <row r="248" spans="1:2" x14ac:dyDescent="0.25">
      <c r="A248" s="103">
        <v>247</v>
      </c>
      <c r="B248" s="84" t="s">
        <v>753</v>
      </c>
    </row>
    <row r="249" spans="1:2" x14ac:dyDescent="0.25">
      <c r="A249" s="103">
        <v>248</v>
      </c>
      <c r="B249" s="82" t="s">
        <v>754</v>
      </c>
    </row>
    <row r="250" spans="1:2" ht="15.6" x14ac:dyDescent="0.25">
      <c r="A250" s="103" t="s">
        <v>1200</v>
      </c>
      <c r="B250" s="107" t="s">
        <v>755</v>
      </c>
    </row>
    <row r="251" spans="1:2" ht="26.4" x14ac:dyDescent="0.25">
      <c r="A251" s="103" t="s">
        <v>1200</v>
      </c>
      <c r="B251" s="2" t="s">
        <v>31</v>
      </c>
    </row>
    <row r="252" spans="1:2" ht="40.799999999999997" x14ac:dyDescent="0.25">
      <c r="A252" s="103" t="s">
        <v>1200</v>
      </c>
      <c r="B252" s="79" t="s">
        <v>897</v>
      </c>
    </row>
    <row r="253" spans="1:2" x14ac:dyDescent="0.25">
      <c r="A253" s="103" t="s">
        <v>1200</v>
      </c>
      <c r="B253" s="98" t="s">
        <v>27</v>
      </c>
    </row>
    <row r="254" spans="1:2" x14ac:dyDescent="0.25">
      <c r="A254" s="103" t="s">
        <v>1200</v>
      </c>
      <c r="B254" s="99" t="s">
        <v>756</v>
      </c>
    </row>
    <row r="255" spans="1:2" x14ac:dyDescent="0.25">
      <c r="A255" s="103" t="s">
        <v>1200</v>
      </c>
      <c r="B255" s="82" t="s">
        <v>757</v>
      </c>
    </row>
    <row r="256" spans="1:2" ht="30.6" x14ac:dyDescent="0.25">
      <c r="A256" s="103" t="s">
        <v>1200</v>
      </c>
      <c r="B256" s="82" t="s">
        <v>758</v>
      </c>
    </row>
    <row r="257" spans="1:2" x14ac:dyDescent="0.25">
      <c r="A257" s="103" t="s">
        <v>1200</v>
      </c>
      <c r="B257" s="82" t="s">
        <v>271</v>
      </c>
    </row>
    <row r="258" spans="1:2" ht="26.4" x14ac:dyDescent="0.25">
      <c r="A258" s="103" t="s">
        <v>1200</v>
      </c>
      <c r="B258" s="63" t="s">
        <v>759</v>
      </c>
    </row>
    <row r="259" spans="1:2" ht="30.6" x14ac:dyDescent="0.25">
      <c r="A259" s="103" t="s">
        <v>1200</v>
      </c>
      <c r="B259" s="30" t="s">
        <v>898</v>
      </c>
    </row>
    <row r="260" spans="1:2" x14ac:dyDescent="0.25">
      <c r="A260" s="103" t="s">
        <v>1200</v>
      </c>
      <c r="B260" s="100" t="s">
        <v>760</v>
      </c>
    </row>
    <row r="261" spans="1:2" x14ac:dyDescent="0.25">
      <c r="A261" s="103" t="s">
        <v>1200</v>
      </c>
      <c r="B261" s="101" t="s">
        <v>761</v>
      </c>
    </row>
    <row r="262" spans="1:2" x14ac:dyDescent="0.25">
      <c r="A262" s="103" t="s">
        <v>1200</v>
      </c>
      <c r="B262" s="102" t="s">
        <v>762</v>
      </c>
    </row>
    <row r="263" spans="1:2" ht="26.4" x14ac:dyDescent="0.25">
      <c r="A263" s="103" t="s">
        <v>1200</v>
      </c>
      <c r="B263" s="63" t="s">
        <v>763</v>
      </c>
    </row>
    <row r="264" spans="1:2" ht="33" x14ac:dyDescent="0.25">
      <c r="A264" s="103" t="s">
        <v>1200</v>
      </c>
      <c r="B264" s="24" t="s">
        <v>921</v>
      </c>
    </row>
    <row r="265" spans="1:2" ht="30.6" x14ac:dyDescent="0.25">
      <c r="A265" s="103" t="s">
        <v>1200</v>
      </c>
      <c r="B265" s="24" t="s">
        <v>1004</v>
      </c>
    </row>
    <row r="266" spans="1:2" ht="13.8" thickBot="1" x14ac:dyDescent="0.3">
      <c r="A266" s="103" t="s">
        <v>1200</v>
      </c>
      <c r="B266" s="133" t="s">
        <v>764</v>
      </c>
    </row>
    <row r="267" spans="1:2" ht="13.8" thickBot="1" x14ac:dyDescent="0.3">
      <c r="A267" s="103" t="s">
        <v>1200</v>
      </c>
      <c r="B267" s="133" t="s">
        <v>666</v>
      </c>
    </row>
    <row r="268" spans="1:2" ht="13.8" thickBot="1" x14ac:dyDescent="0.3">
      <c r="A268" s="103" t="s">
        <v>1200</v>
      </c>
      <c r="B268" s="134" t="s">
        <v>665</v>
      </c>
    </row>
    <row r="269" spans="1:2" ht="13.8" thickBot="1" x14ac:dyDescent="0.3">
      <c r="A269" s="103" t="s">
        <v>1200</v>
      </c>
      <c r="B269" s="135" t="s">
        <v>765</v>
      </c>
    </row>
    <row r="270" spans="1:2" ht="13.8" thickBot="1" x14ac:dyDescent="0.3">
      <c r="A270" s="103" t="s">
        <v>1200</v>
      </c>
      <c r="B270" s="135" t="s">
        <v>668</v>
      </c>
    </row>
    <row r="271" spans="1:2" ht="13.8" thickBot="1" x14ac:dyDescent="0.3">
      <c r="A271" s="103" t="s">
        <v>1200</v>
      </c>
      <c r="B271" s="134" t="s">
        <v>667</v>
      </c>
    </row>
    <row r="272" spans="1:2" x14ac:dyDescent="0.25">
      <c r="A272" s="103" t="s">
        <v>1200</v>
      </c>
      <c r="B272" s="136" t="s">
        <v>766</v>
      </c>
    </row>
    <row r="273" spans="1:2" x14ac:dyDescent="0.25">
      <c r="A273" s="103">
        <v>272</v>
      </c>
      <c r="B273" s="137" t="s">
        <v>661</v>
      </c>
    </row>
    <row r="274" spans="1:2" x14ac:dyDescent="0.25">
      <c r="A274" s="103">
        <v>273</v>
      </c>
      <c r="B274" s="97" t="s">
        <v>662</v>
      </c>
    </row>
    <row r="275" spans="1:2" ht="13.8" thickBot="1" x14ac:dyDescent="0.3">
      <c r="A275" s="103">
        <v>274</v>
      </c>
      <c r="B275" s="138" t="s">
        <v>663</v>
      </c>
    </row>
    <row r="276" spans="1:2" ht="13.8" thickBot="1" x14ac:dyDescent="0.3">
      <c r="A276" s="103" t="s">
        <v>1200</v>
      </c>
      <c r="B276" s="139" t="s">
        <v>664</v>
      </c>
    </row>
    <row r="277" spans="1:2" x14ac:dyDescent="0.25">
      <c r="A277" s="103" t="s">
        <v>1200</v>
      </c>
      <c r="B277" s="140" t="s">
        <v>772</v>
      </c>
    </row>
    <row r="278" spans="1:2" x14ac:dyDescent="0.25">
      <c r="A278" s="103" t="s">
        <v>1200</v>
      </c>
      <c r="B278" s="141" t="s">
        <v>669</v>
      </c>
    </row>
    <row r="279" spans="1:2" x14ac:dyDescent="0.25">
      <c r="A279" s="103" t="s">
        <v>1200</v>
      </c>
      <c r="B279" s="114" t="s">
        <v>9</v>
      </c>
    </row>
    <row r="280" spans="1:2" x14ac:dyDescent="0.25">
      <c r="A280" s="103" t="s">
        <v>1200</v>
      </c>
      <c r="B280" s="142" t="s">
        <v>670</v>
      </c>
    </row>
    <row r="281" spans="1:2" ht="26.4" x14ac:dyDescent="0.25">
      <c r="A281" s="103" t="s">
        <v>1200</v>
      </c>
      <c r="B281" s="2" t="s">
        <v>275</v>
      </c>
    </row>
    <row r="282" spans="1:2" x14ac:dyDescent="0.25">
      <c r="A282" s="103" t="s">
        <v>1200</v>
      </c>
      <c r="B282" s="96" t="s">
        <v>8</v>
      </c>
    </row>
    <row r="283" spans="1:2" x14ac:dyDescent="0.25">
      <c r="A283" s="103">
        <v>282</v>
      </c>
      <c r="B283" s="96" t="s">
        <v>684</v>
      </c>
    </row>
    <row r="284" spans="1:2" ht="26.4" x14ac:dyDescent="0.25">
      <c r="A284" s="103" t="s">
        <v>1200</v>
      </c>
      <c r="B284" s="76" t="s">
        <v>672</v>
      </c>
    </row>
    <row r="285" spans="1:2" ht="30.6" x14ac:dyDescent="0.25">
      <c r="A285" s="103" t="s">
        <v>1200</v>
      </c>
      <c r="B285" s="30" t="s">
        <v>282</v>
      </c>
    </row>
    <row r="286" spans="1:2" ht="39.6" x14ac:dyDescent="0.25">
      <c r="A286" s="103">
        <v>285</v>
      </c>
      <c r="B286" s="76" t="s">
        <v>673</v>
      </c>
    </row>
    <row r="287" spans="1:2" x14ac:dyDescent="0.25">
      <c r="A287" s="103">
        <v>286</v>
      </c>
      <c r="B287" s="30" t="s">
        <v>283</v>
      </c>
    </row>
    <row r="288" spans="1:2" ht="26.4" x14ac:dyDescent="0.25">
      <c r="A288" s="103" t="s">
        <v>1200</v>
      </c>
      <c r="B288" s="77" t="s">
        <v>773</v>
      </c>
    </row>
    <row r="289" spans="1:2" x14ac:dyDescent="0.25">
      <c r="A289" s="103">
        <v>288</v>
      </c>
      <c r="B289" s="82" t="s">
        <v>774</v>
      </c>
    </row>
    <row r="290" spans="1:2" ht="21.6" x14ac:dyDescent="0.25">
      <c r="A290" s="103" t="s">
        <v>1200</v>
      </c>
      <c r="B290" s="82" t="s">
        <v>784</v>
      </c>
    </row>
    <row r="291" spans="1:2" x14ac:dyDescent="0.25">
      <c r="A291" s="103">
        <v>290</v>
      </c>
      <c r="B291" s="82" t="s">
        <v>775</v>
      </c>
    </row>
    <row r="292" spans="1:2" ht="26.4" x14ac:dyDescent="0.25">
      <c r="A292" s="103">
        <v>291</v>
      </c>
      <c r="B292" s="77" t="s">
        <v>675</v>
      </c>
    </row>
    <row r="293" spans="1:2" ht="30.6" x14ac:dyDescent="0.25">
      <c r="A293" s="103" t="s">
        <v>1200</v>
      </c>
      <c r="B293" s="30" t="s">
        <v>749</v>
      </c>
    </row>
    <row r="294" spans="1:2" x14ac:dyDescent="0.25">
      <c r="A294" s="103">
        <v>293</v>
      </c>
      <c r="B294" s="2" t="s">
        <v>678</v>
      </c>
    </row>
    <row r="295" spans="1:2" ht="20.399999999999999" x14ac:dyDescent="0.25">
      <c r="A295" s="103">
        <v>294</v>
      </c>
      <c r="B295" s="78" t="s">
        <v>676</v>
      </c>
    </row>
    <row r="296" spans="1:2" x14ac:dyDescent="0.25">
      <c r="A296" s="103">
        <v>295</v>
      </c>
      <c r="B296" s="84" t="s">
        <v>776</v>
      </c>
    </row>
    <row r="297" spans="1:2" x14ac:dyDescent="0.25">
      <c r="A297" s="103">
        <v>296</v>
      </c>
      <c r="B297" s="82" t="s">
        <v>777</v>
      </c>
    </row>
    <row r="298" spans="1:2" x14ac:dyDescent="0.25">
      <c r="A298" s="103">
        <v>297</v>
      </c>
      <c r="B298" s="84" t="s">
        <v>778</v>
      </c>
    </row>
    <row r="299" spans="1:2" x14ac:dyDescent="0.25">
      <c r="A299" s="103">
        <v>298</v>
      </c>
      <c r="B299" s="84" t="s">
        <v>922</v>
      </c>
    </row>
    <row r="300" spans="1:2" ht="26.4" x14ac:dyDescent="0.25">
      <c r="A300" s="103">
        <v>299</v>
      </c>
      <c r="B300" s="2" t="s">
        <v>679</v>
      </c>
    </row>
    <row r="301" spans="1:2" ht="20.399999999999999" x14ac:dyDescent="0.25">
      <c r="A301" s="103">
        <v>300</v>
      </c>
      <c r="B301" s="78" t="s">
        <v>677</v>
      </c>
    </row>
    <row r="302" spans="1:2" x14ac:dyDescent="0.25">
      <c r="A302" s="103">
        <v>301</v>
      </c>
      <c r="B302" s="84" t="s">
        <v>276</v>
      </c>
    </row>
    <row r="303" spans="1:2" ht="52.8" x14ac:dyDescent="0.25">
      <c r="A303" s="103">
        <v>302</v>
      </c>
      <c r="B303" s="2" t="s">
        <v>279</v>
      </c>
    </row>
    <row r="304" spans="1:2" x14ac:dyDescent="0.25">
      <c r="A304" s="103">
        <v>303</v>
      </c>
      <c r="B304" s="84" t="s">
        <v>780</v>
      </c>
    </row>
    <row r="305" spans="1:2" x14ac:dyDescent="0.25">
      <c r="A305" s="103">
        <v>304</v>
      </c>
      <c r="B305" s="84" t="s">
        <v>781</v>
      </c>
    </row>
    <row r="306" spans="1:2" x14ac:dyDescent="0.25">
      <c r="A306" s="103">
        <v>305</v>
      </c>
      <c r="B306" s="84" t="s">
        <v>277</v>
      </c>
    </row>
    <row r="307" spans="1:2" x14ac:dyDescent="0.25">
      <c r="A307" s="103">
        <v>306</v>
      </c>
      <c r="B307" s="84" t="s">
        <v>278</v>
      </c>
    </row>
    <row r="308" spans="1:2" ht="21" x14ac:dyDescent="0.25">
      <c r="A308" s="103">
        <v>307</v>
      </c>
      <c r="B308" s="126" t="s">
        <v>802</v>
      </c>
    </row>
    <row r="309" spans="1:2" ht="15.6" x14ac:dyDescent="0.25">
      <c r="A309" s="103" t="s">
        <v>1200</v>
      </c>
      <c r="B309" s="107" t="s">
        <v>785</v>
      </c>
    </row>
    <row r="310" spans="1:2" ht="30.6" x14ac:dyDescent="0.25">
      <c r="A310" s="103" t="s">
        <v>1200</v>
      </c>
      <c r="B310" s="71" t="s">
        <v>284</v>
      </c>
    </row>
    <row r="311" spans="1:2" ht="20.399999999999999" x14ac:dyDescent="0.25">
      <c r="A311" s="103" t="s">
        <v>1200</v>
      </c>
      <c r="B311" s="80" t="s">
        <v>899</v>
      </c>
    </row>
    <row r="312" spans="1:2" ht="26.4" x14ac:dyDescent="0.25">
      <c r="A312" s="103">
        <v>311</v>
      </c>
      <c r="B312" s="76" t="s">
        <v>285</v>
      </c>
    </row>
    <row r="313" spans="1:2" ht="26.4" x14ac:dyDescent="0.25">
      <c r="A313" s="103" t="s">
        <v>1200</v>
      </c>
      <c r="B313" s="77" t="s">
        <v>786</v>
      </c>
    </row>
    <row r="314" spans="1:2" x14ac:dyDescent="0.25">
      <c r="A314" s="103">
        <v>313</v>
      </c>
      <c r="B314" s="82" t="s">
        <v>803</v>
      </c>
    </row>
    <row r="315" spans="1:2" ht="26.4" x14ac:dyDescent="0.25">
      <c r="A315" s="103">
        <v>314</v>
      </c>
      <c r="B315" s="77" t="s">
        <v>787</v>
      </c>
    </row>
    <row r="316" spans="1:2" x14ac:dyDescent="0.25">
      <c r="A316" s="103" t="s">
        <v>1200</v>
      </c>
      <c r="B316" s="111"/>
    </row>
    <row r="317" spans="1:2" x14ac:dyDescent="0.25">
      <c r="A317" s="103" t="s">
        <v>1200</v>
      </c>
      <c r="B317" s="123" t="s">
        <v>915</v>
      </c>
    </row>
    <row r="318" spans="1:2" ht="52.8" x14ac:dyDescent="0.25">
      <c r="A318" s="103">
        <v>317</v>
      </c>
      <c r="B318" s="110" t="s">
        <v>280</v>
      </c>
    </row>
    <row r="319" spans="1:2" ht="26.4" x14ac:dyDescent="0.25">
      <c r="A319" s="103" t="s">
        <v>1200</v>
      </c>
      <c r="B319" s="76" t="s">
        <v>683</v>
      </c>
    </row>
    <row r="320" spans="1:2" ht="39.6" x14ac:dyDescent="0.25">
      <c r="A320" s="103" t="s">
        <v>1200</v>
      </c>
      <c r="B320" s="76" t="s">
        <v>900</v>
      </c>
    </row>
    <row r="321" spans="1:2" ht="26.4" x14ac:dyDescent="0.25">
      <c r="A321" s="103">
        <v>320</v>
      </c>
      <c r="B321" s="76" t="s">
        <v>681</v>
      </c>
    </row>
    <row r="322" spans="1:2" ht="34.799999999999997" x14ac:dyDescent="0.25">
      <c r="A322" s="103">
        <v>321</v>
      </c>
      <c r="B322" s="126" t="s">
        <v>7</v>
      </c>
    </row>
    <row r="323" spans="1:2" x14ac:dyDescent="0.25">
      <c r="A323" s="103">
        <v>322</v>
      </c>
      <c r="B323" s="63" t="s">
        <v>6</v>
      </c>
    </row>
    <row r="324" spans="1:2" ht="20.399999999999999" x14ac:dyDescent="0.25">
      <c r="A324" s="103">
        <v>323</v>
      </c>
      <c r="B324" s="17" t="s">
        <v>798</v>
      </c>
    </row>
    <row r="325" spans="1:2" x14ac:dyDescent="0.25">
      <c r="A325" s="103">
        <v>324</v>
      </c>
      <c r="B325" s="17" t="s">
        <v>561</v>
      </c>
    </row>
    <row r="326" spans="1:2" x14ac:dyDescent="0.25">
      <c r="A326" s="103">
        <v>325</v>
      </c>
      <c r="B326" s="84" t="s">
        <v>562</v>
      </c>
    </row>
    <row r="327" spans="1:2" x14ac:dyDescent="0.25">
      <c r="A327" s="103">
        <v>326</v>
      </c>
      <c r="B327" s="84" t="s">
        <v>563</v>
      </c>
    </row>
    <row r="328" spans="1:2" ht="39.6" x14ac:dyDescent="0.25">
      <c r="A328" s="103">
        <v>327</v>
      </c>
      <c r="B328" s="63" t="s">
        <v>901</v>
      </c>
    </row>
    <row r="329" spans="1:2" ht="30.6" x14ac:dyDescent="0.25">
      <c r="A329" s="103">
        <v>328</v>
      </c>
      <c r="B329" s="96" t="s">
        <v>10</v>
      </c>
    </row>
    <row r="330" spans="1:2" ht="39.6" x14ac:dyDescent="0.25">
      <c r="A330" s="103">
        <v>329</v>
      </c>
      <c r="B330" s="63" t="s">
        <v>81</v>
      </c>
    </row>
    <row r="331" spans="1:2" ht="40.799999999999997" x14ac:dyDescent="0.25">
      <c r="A331" s="103">
        <v>330</v>
      </c>
      <c r="B331" s="96" t="s">
        <v>286</v>
      </c>
    </row>
    <row r="332" spans="1:2" ht="39.6" x14ac:dyDescent="0.25">
      <c r="A332" s="103">
        <v>331</v>
      </c>
      <c r="B332" s="63" t="s">
        <v>82</v>
      </c>
    </row>
    <row r="333" spans="1:2" ht="45.6" x14ac:dyDescent="0.25">
      <c r="A333" s="103">
        <v>332</v>
      </c>
      <c r="B333" s="87" t="s">
        <v>902</v>
      </c>
    </row>
    <row r="334" spans="1:2" ht="45.6" x14ac:dyDescent="0.25">
      <c r="A334" s="103">
        <v>333</v>
      </c>
      <c r="B334" s="87" t="s">
        <v>903</v>
      </c>
    </row>
    <row r="335" spans="1:2" x14ac:dyDescent="0.25">
      <c r="A335" s="103">
        <v>334</v>
      </c>
      <c r="B335" s="83" t="s">
        <v>904</v>
      </c>
    </row>
    <row r="336" spans="1:2" x14ac:dyDescent="0.25">
      <c r="A336" s="103">
        <v>335</v>
      </c>
      <c r="B336" s="83" t="s">
        <v>905</v>
      </c>
    </row>
    <row r="337" spans="1:2" x14ac:dyDescent="0.25">
      <c r="A337" s="103">
        <v>336</v>
      </c>
      <c r="B337" s="83" t="s">
        <v>906</v>
      </c>
    </row>
    <row r="338" spans="1:2" x14ac:dyDescent="0.25">
      <c r="A338" s="103">
        <v>337</v>
      </c>
      <c r="B338" s="83" t="s">
        <v>907</v>
      </c>
    </row>
    <row r="339" spans="1:2" x14ac:dyDescent="0.25">
      <c r="A339" s="103">
        <v>338</v>
      </c>
      <c r="B339" s="86" t="s">
        <v>908</v>
      </c>
    </row>
    <row r="340" spans="1:2" x14ac:dyDescent="0.25">
      <c r="A340" s="103">
        <v>339</v>
      </c>
      <c r="B340" s="85" t="s">
        <v>909</v>
      </c>
    </row>
    <row r="341" spans="1:2" ht="39.6" x14ac:dyDescent="0.25">
      <c r="A341" s="103">
        <v>340</v>
      </c>
      <c r="B341" s="2" t="s">
        <v>168</v>
      </c>
    </row>
    <row r="342" spans="1:2" ht="15.6" x14ac:dyDescent="0.25">
      <c r="A342" s="103">
        <v>341</v>
      </c>
      <c r="B342" s="107" t="s">
        <v>243</v>
      </c>
    </row>
    <row r="343" spans="1:2" x14ac:dyDescent="0.25">
      <c r="A343" s="103">
        <v>342</v>
      </c>
      <c r="B343" s="63" t="s">
        <v>244</v>
      </c>
    </row>
    <row r="344" spans="1:2" ht="20.399999999999999" x14ac:dyDescent="0.25">
      <c r="A344" s="103">
        <v>343</v>
      </c>
      <c r="B344" s="96" t="s">
        <v>4</v>
      </c>
    </row>
    <row r="345" spans="1:2" ht="26.4" x14ac:dyDescent="0.25">
      <c r="A345" s="103">
        <v>344</v>
      </c>
      <c r="B345" s="63" t="s">
        <v>245</v>
      </c>
    </row>
    <row r="346" spans="1:2" ht="20.399999999999999" x14ac:dyDescent="0.25">
      <c r="A346" s="103">
        <v>345</v>
      </c>
      <c r="B346" s="96" t="s">
        <v>11</v>
      </c>
    </row>
    <row r="347" spans="1:2" ht="26.4" x14ac:dyDescent="0.25">
      <c r="A347" s="103">
        <v>346</v>
      </c>
      <c r="B347" s="63" t="s">
        <v>281</v>
      </c>
    </row>
    <row r="348" spans="1:2" ht="30.6" x14ac:dyDescent="0.25">
      <c r="A348" s="103">
        <v>347</v>
      </c>
      <c r="B348" s="96" t="s">
        <v>923</v>
      </c>
    </row>
    <row r="349" spans="1:2" x14ac:dyDescent="0.25">
      <c r="A349" s="103">
        <v>348</v>
      </c>
      <c r="B349" s="63" t="s">
        <v>246</v>
      </c>
    </row>
    <row r="350" spans="1:2" ht="30.6" x14ac:dyDescent="0.25">
      <c r="A350" s="103">
        <v>349</v>
      </c>
      <c r="B350" s="96" t="s">
        <v>924</v>
      </c>
    </row>
    <row r="351" spans="1:2" x14ac:dyDescent="0.25">
      <c r="A351" s="103">
        <v>350</v>
      </c>
      <c r="B351" s="63" t="s">
        <v>796</v>
      </c>
    </row>
    <row r="352" spans="1:2" ht="20.399999999999999" x14ac:dyDescent="0.25">
      <c r="A352" s="103">
        <v>351</v>
      </c>
      <c r="B352" s="96" t="s">
        <v>797</v>
      </c>
    </row>
    <row r="353" spans="1:2" x14ac:dyDescent="0.25">
      <c r="A353" s="103">
        <v>352</v>
      </c>
      <c r="B353" s="63" t="s">
        <v>247</v>
      </c>
    </row>
    <row r="354" spans="1:2" ht="30.6" x14ac:dyDescent="0.25">
      <c r="A354" s="103">
        <v>353</v>
      </c>
      <c r="B354" s="96" t="s">
        <v>998</v>
      </c>
    </row>
    <row r="355" spans="1:2" ht="39.6" x14ac:dyDescent="0.25">
      <c r="A355" s="103">
        <v>354</v>
      </c>
      <c r="B355" s="2" t="s">
        <v>2</v>
      </c>
    </row>
    <row r="356" spans="1:2" ht="26.4" x14ac:dyDescent="0.25">
      <c r="A356" s="103">
        <v>355</v>
      </c>
      <c r="B356" s="2" t="s">
        <v>925</v>
      </c>
    </row>
    <row r="357" spans="1:2" ht="39.6" x14ac:dyDescent="0.25">
      <c r="A357" s="103">
        <v>356</v>
      </c>
      <c r="B357" s="2" t="s">
        <v>3</v>
      </c>
    </row>
    <row r="358" spans="1:2" ht="26.4" x14ac:dyDescent="0.25">
      <c r="A358" s="103">
        <v>357</v>
      </c>
      <c r="B358" s="63" t="s">
        <v>237</v>
      </c>
    </row>
    <row r="359" spans="1:2" x14ac:dyDescent="0.25">
      <c r="A359" s="103">
        <v>358</v>
      </c>
      <c r="B359" s="82" t="s">
        <v>238</v>
      </c>
    </row>
    <row r="360" spans="1:2" x14ac:dyDescent="0.25">
      <c r="A360" s="103">
        <v>359</v>
      </c>
      <c r="B360" s="82" t="s">
        <v>239</v>
      </c>
    </row>
    <row r="361" spans="1:2" ht="39.6" x14ac:dyDescent="0.25">
      <c r="A361" s="103">
        <v>360</v>
      </c>
      <c r="B361" s="63" t="s">
        <v>259</v>
      </c>
    </row>
    <row r="362" spans="1:2" ht="30.6" x14ac:dyDescent="0.25">
      <c r="A362" s="103">
        <v>361</v>
      </c>
      <c r="B362" s="81" t="s">
        <v>142</v>
      </c>
    </row>
    <row r="363" spans="1:2" x14ac:dyDescent="0.25">
      <c r="A363" s="103">
        <v>362</v>
      </c>
      <c r="B363" s="81" t="s">
        <v>248</v>
      </c>
    </row>
    <row r="364" spans="1:2" x14ac:dyDescent="0.25">
      <c r="A364" s="103">
        <v>363</v>
      </c>
      <c r="B364" s="82" t="s">
        <v>251</v>
      </c>
    </row>
    <row r="365" spans="1:2" x14ac:dyDescent="0.25">
      <c r="A365" s="103">
        <v>364</v>
      </c>
      <c r="B365" s="82" t="s">
        <v>249</v>
      </c>
    </row>
    <row r="366" spans="1:2" ht="15.6" x14ac:dyDescent="0.25">
      <c r="A366" s="103">
        <v>365</v>
      </c>
      <c r="B366" s="107" t="s">
        <v>179</v>
      </c>
    </row>
    <row r="367" spans="1:2" x14ac:dyDescent="0.25">
      <c r="A367" s="103">
        <v>366</v>
      </c>
      <c r="B367" s="2" t="s">
        <v>180</v>
      </c>
    </row>
    <row r="368" spans="1:2" x14ac:dyDescent="0.25">
      <c r="A368" s="103">
        <v>367</v>
      </c>
      <c r="B368" s="143" t="s">
        <v>297</v>
      </c>
    </row>
    <row r="369" spans="1:2" x14ac:dyDescent="0.25">
      <c r="A369" s="103">
        <v>368</v>
      </c>
      <c r="B369" s="143" t="s">
        <v>302</v>
      </c>
    </row>
    <row r="370" spans="1:2" x14ac:dyDescent="0.25">
      <c r="A370" s="103">
        <v>369</v>
      </c>
      <c r="B370" s="143" t="s">
        <v>304</v>
      </c>
    </row>
    <row r="371" spans="1:2" x14ac:dyDescent="0.25">
      <c r="A371" s="103">
        <v>370</v>
      </c>
      <c r="B371" s="143" t="s">
        <v>307</v>
      </c>
    </row>
    <row r="372" spans="1:2" x14ac:dyDescent="0.25">
      <c r="A372" s="103">
        <v>371</v>
      </c>
      <c r="B372" s="143" t="s">
        <v>473</v>
      </c>
    </row>
    <row r="373" spans="1:2" x14ac:dyDescent="0.25">
      <c r="A373" s="103">
        <v>372</v>
      </c>
      <c r="B373" s="143" t="s">
        <v>309</v>
      </c>
    </row>
    <row r="374" spans="1:2" x14ac:dyDescent="0.25">
      <c r="A374" s="103">
        <v>373</v>
      </c>
      <c r="B374" s="144" t="s">
        <v>1214</v>
      </c>
    </row>
    <row r="375" spans="1:2" x14ac:dyDescent="0.25">
      <c r="A375" s="103">
        <v>374</v>
      </c>
      <c r="B375" s="143" t="s">
        <v>314</v>
      </c>
    </row>
    <row r="376" spans="1:2" x14ac:dyDescent="0.25">
      <c r="A376" s="103">
        <v>375</v>
      </c>
      <c r="B376" s="143" t="s">
        <v>317</v>
      </c>
    </row>
    <row r="377" spans="1:2" x14ac:dyDescent="0.25">
      <c r="A377" s="103">
        <v>376</v>
      </c>
      <c r="B377" s="143" t="s">
        <v>319</v>
      </c>
    </row>
    <row r="378" spans="1:2" x14ac:dyDescent="0.25">
      <c r="A378" s="103">
        <v>377</v>
      </c>
      <c r="B378" s="143" t="s">
        <v>321</v>
      </c>
    </row>
    <row r="379" spans="1:2" x14ac:dyDescent="0.25">
      <c r="A379" s="103">
        <v>378</v>
      </c>
      <c r="B379" s="143" t="s">
        <v>324</v>
      </c>
    </row>
    <row r="380" spans="1:2" x14ac:dyDescent="0.25">
      <c r="A380" s="103">
        <v>379</v>
      </c>
      <c r="B380" s="143" t="s">
        <v>326</v>
      </c>
    </row>
    <row r="381" spans="1:2" x14ac:dyDescent="0.25">
      <c r="A381" s="103">
        <v>380</v>
      </c>
      <c r="B381" s="143" t="s">
        <v>328</v>
      </c>
    </row>
    <row r="382" spans="1:2" x14ac:dyDescent="0.25">
      <c r="A382" s="103">
        <v>381</v>
      </c>
      <c r="B382" s="144" t="s">
        <v>174</v>
      </c>
    </row>
    <row r="383" spans="1:2" x14ac:dyDescent="0.25">
      <c r="A383" s="103">
        <v>382</v>
      </c>
      <c r="B383" s="143" t="s">
        <v>330</v>
      </c>
    </row>
    <row r="384" spans="1:2" x14ac:dyDescent="0.25">
      <c r="A384" s="103">
        <v>383</v>
      </c>
      <c r="B384" s="143" t="s">
        <v>332</v>
      </c>
    </row>
    <row r="385" spans="1:2" x14ac:dyDescent="0.25">
      <c r="A385" s="103">
        <v>384</v>
      </c>
      <c r="B385" s="143" t="s">
        <v>334</v>
      </c>
    </row>
    <row r="386" spans="1:2" x14ac:dyDescent="0.25">
      <c r="A386" s="103">
        <v>385</v>
      </c>
      <c r="B386" s="143" t="s">
        <v>549</v>
      </c>
    </row>
    <row r="387" spans="1:2" x14ac:dyDescent="0.25">
      <c r="A387" s="103">
        <v>386</v>
      </c>
      <c r="B387" s="143" t="s">
        <v>336</v>
      </c>
    </row>
    <row r="388" spans="1:2" x14ac:dyDescent="0.25">
      <c r="A388" s="103">
        <v>387</v>
      </c>
      <c r="B388" s="143" t="s">
        <v>338</v>
      </c>
    </row>
    <row r="389" spans="1:2" x14ac:dyDescent="0.25">
      <c r="A389" s="103">
        <v>388</v>
      </c>
      <c r="B389" s="143" t="s">
        <v>340</v>
      </c>
    </row>
    <row r="390" spans="1:2" x14ac:dyDescent="0.25">
      <c r="A390" s="103">
        <v>389</v>
      </c>
      <c r="B390" s="143" t="s">
        <v>343</v>
      </c>
    </row>
    <row r="391" spans="1:2" x14ac:dyDescent="0.25">
      <c r="A391" s="103">
        <v>390</v>
      </c>
      <c r="B391" s="144" t="s">
        <v>175</v>
      </c>
    </row>
    <row r="392" spans="1:2" x14ac:dyDescent="0.25">
      <c r="A392" s="103">
        <v>391</v>
      </c>
      <c r="B392" s="143" t="s">
        <v>346</v>
      </c>
    </row>
    <row r="393" spans="1:2" x14ac:dyDescent="0.25">
      <c r="A393" s="103">
        <v>392</v>
      </c>
      <c r="B393" s="143" t="s">
        <v>350</v>
      </c>
    </row>
    <row r="394" spans="1:2" x14ac:dyDescent="0.25">
      <c r="A394" s="103">
        <v>393</v>
      </c>
      <c r="B394" s="143" t="s">
        <v>353</v>
      </c>
    </row>
    <row r="395" spans="1:2" x14ac:dyDescent="0.25">
      <c r="A395" s="103">
        <v>394</v>
      </c>
      <c r="B395" s="143" t="s">
        <v>356</v>
      </c>
    </row>
    <row r="396" spans="1:2" x14ac:dyDescent="0.25">
      <c r="A396" s="103">
        <v>395</v>
      </c>
      <c r="B396" s="143" t="s">
        <v>358</v>
      </c>
    </row>
    <row r="397" spans="1:2" x14ac:dyDescent="0.25">
      <c r="A397" s="103">
        <v>396</v>
      </c>
      <c r="B397" s="143" t="s">
        <v>361</v>
      </c>
    </row>
    <row r="398" spans="1:2" x14ac:dyDescent="0.25">
      <c r="A398" s="103">
        <v>397</v>
      </c>
      <c r="B398" s="143" t="s">
        <v>363</v>
      </c>
    </row>
    <row r="399" spans="1:2" s="186" customFormat="1" x14ac:dyDescent="0.25">
      <c r="A399" s="103">
        <v>398</v>
      </c>
      <c r="B399" s="147" t="s">
        <v>370</v>
      </c>
    </row>
    <row r="400" spans="1:2" x14ac:dyDescent="0.25">
      <c r="A400" s="146">
        <v>399</v>
      </c>
      <c r="B400" s="143" t="s">
        <v>373</v>
      </c>
    </row>
    <row r="401" spans="1:2" x14ac:dyDescent="0.25">
      <c r="A401" s="103">
        <v>400</v>
      </c>
      <c r="B401" s="143" t="s">
        <v>376</v>
      </c>
    </row>
    <row r="402" spans="1:2" x14ac:dyDescent="0.25">
      <c r="A402" s="103">
        <v>401</v>
      </c>
      <c r="B402" s="143" t="s">
        <v>377</v>
      </c>
    </row>
    <row r="403" spans="1:2" x14ac:dyDescent="0.25">
      <c r="A403" s="103">
        <v>402</v>
      </c>
      <c r="B403" s="143" t="s">
        <v>379</v>
      </c>
    </row>
    <row r="404" spans="1:2" x14ac:dyDescent="0.25">
      <c r="A404" s="103">
        <v>403</v>
      </c>
      <c r="B404" s="143" t="s">
        <v>381</v>
      </c>
    </row>
    <row r="405" spans="1:2" x14ac:dyDescent="0.25">
      <c r="A405" s="103">
        <v>404</v>
      </c>
      <c r="B405" s="143" t="s">
        <v>383</v>
      </c>
    </row>
    <row r="406" spans="1:2" x14ac:dyDescent="0.25">
      <c r="A406" s="103">
        <v>405</v>
      </c>
      <c r="B406" s="143" t="s">
        <v>385</v>
      </c>
    </row>
    <row r="407" spans="1:2" x14ac:dyDescent="0.25">
      <c r="A407" s="103">
        <v>406</v>
      </c>
      <c r="B407" s="143" t="s">
        <v>388</v>
      </c>
    </row>
    <row r="408" spans="1:2" x14ac:dyDescent="0.25">
      <c r="A408" s="103">
        <v>407</v>
      </c>
      <c r="B408" s="143" t="s">
        <v>390</v>
      </c>
    </row>
    <row r="409" spans="1:2" x14ac:dyDescent="0.25">
      <c r="A409" s="103">
        <v>408</v>
      </c>
      <c r="B409" s="143" t="s">
        <v>392</v>
      </c>
    </row>
    <row r="410" spans="1:2" x14ac:dyDescent="0.25">
      <c r="A410" s="103">
        <v>409</v>
      </c>
      <c r="B410" s="143" t="s">
        <v>394</v>
      </c>
    </row>
    <row r="411" spans="1:2" x14ac:dyDescent="0.25">
      <c r="A411" s="103">
        <v>410</v>
      </c>
      <c r="B411" s="143" t="s">
        <v>396</v>
      </c>
    </row>
    <row r="412" spans="1:2" x14ac:dyDescent="0.25">
      <c r="A412" s="103">
        <v>411</v>
      </c>
      <c r="B412" s="143" t="s">
        <v>401</v>
      </c>
    </row>
    <row r="413" spans="1:2" x14ac:dyDescent="0.25">
      <c r="A413" s="103">
        <v>412</v>
      </c>
      <c r="B413" s="143" t="s">
        <v>404</v>
      </c>
    </row>
    <row r="414" spans="1:2" x14ac:dyDescent="0.25">
      <c r="A414" s="103">
        <v>413</v>
      </c>
      <c r="B414" s="143" t="s">
        <v>406</v>
      </c>
    </row>
    <row r="415" spans="1:2" x14ac:dyDescent="0.25">
      <c r="A415" s="103">
        <v>414</v>
      </c>
      <c r="B415" s="143" t="s">
        <v>408</v>
      </c>
    </row>
    <row r="416" spans="1:2" x14ac:dyDescent="0.25">
      <c r="A416" s="103">
        <v>415</v>
      </c>
      <c r="B416" s="143" t="s">
        <v>410</v>
      </c>
    </row>
    <row r="417" spans="1:2" x14ac:dyDescent="0.25">
      <c r="A417" s="103">
        <v>416</v>
      </c>
      <c r="B417" s="143" t="s">
        <v>412</v>
      </c>
    </row>
    <row r="418" spans="1:2" x14ac:dyDescent="0.25">
      <c r="A418" s="103">
        <v>417</v>
      </c>
      <c r="B418" s="143" t="s">
        <v>415</v>
      </c>
    </row>
    <row r="419" spans="1:2" x14ac:dyDescent="0.25">
      <c r="A419" s="103">
        <v>418</v>
      </c>
      <c r="B419" s="143" t="s">
        <v>417</v>
      </c>
    </row>
    <row r="420" spans="1:2" x14ac:dyDescent="0.25">
      <c r="A420" s="103">
        <v>419</v>
      </c>
      <c r="B420" s="143" t="s">
        <v>419</v>
      </c>
    </row>
    <row r="421" spans="1:2" x14ac:dyDescent="0.25">
      <c r="A421" s="103">
        <v>420</v>
      </c>
      <c r="B421" s="143" t="s">
        <v>421</v>
      </c>
    </row>
    <row r="422" spans="1:2" ht="14.4" x14ac:dyDescent="0.25">
      <c r="A422" s="103">
        <v>421</v>
      </c>
      <c r="B422" s="187" t="s">
        <v>930</v>
      </c>
    </row>
    <row r="423" spans="1:2" x14ac:dyDescent="0.25">
      <c r="A423" s="103">
        <v>422</v>
      </c>
      <c r="B423" s="143" t="s">
        <v>424</v>
      </c>
    </row>
    <row r="424" spans="1:2" x14ac:dyDescent="0.25">
      <c r="A424" s="103">
        <v>423</v>
      </c>
      <c r="B424" s="143" t="s">
        <v>426</v>
      </c>
    </row>
    <row r="425" spans="1:2" x14ac:dyDescent="0.25">
      <c r="A425" s="103">
        <v>424</v>
      </c>
      <c r="B425" s="143" t="s">
        <v>428</v>
      </c>
    </row>
    <row r="426" spans="1:2" ht="14.4" x14ac:dyDescent="0.25">
      <c r="A426" s="103">
        <v>425</v>
      </c>
      <c r="B426" s="187" t="s">
        <v>931</v>
      </c>
    </row>
    <row r="427" spans="1:2" x14ac:dyDescent="0.25">
      <c r="A427" s="103">
        <v>426</v>
      </c>
      <c r="B427" s="143" t="s">
        <v>431</v>
      </c>
    </row>
    <row r="428" spans="1:2" x14ac:dyDescent="0.25">
      <c r="A428" s="103">
        <v>427</v>
      </c>
      <c r="B428" s="143" t="s">
        <v>434</v>
      </c>
    </row>
    <row r="429" spans="1:2" x14ac:dyDescent="0.25">
      <c r="A429" s="103">
        <v>428</v>
      </c>
      <c r="B429" s="143" t="s">
        <v>436</v>
      </c>
    </row>
    <row r="430" spans="1:2" x14ac:dyDescent="0.25">
      <c r="A430" s="103">
        <v>429</v>
      </c>
      <c r="B430" s="143" t="s">
        <v>438</v>
      </c>
    </row>
    <row r="431" spans="1:2" x14ac:dyDescent="0.25">
      <c r="A431" s="103">
        <v>430</v>
      </c>
      <c r="B431" s="143" t="s">
        <v>440</v>
      </c>
    </row>
    <row r="432" spans="1:2" x14ac:dyDescent="0.25">
      <c r="A432" s="103">
        <v>431</v>
      </c>
      <c r="B432" s="143" t="s">
        <v>442</v>
      </c>
    </row>
    <row r="433" spans="1:2" x14ac:dyDescent="0.25">
      <c r="A433" s="103">
        <v>432</v>
      </c>
      <c r="B433" s="143" t="s">
        <v>444</v>
      </c>
    </row>
    <row r="434" spans="1:2" x14ac:dyDescent="0.25">
      <c r="A434" s="103">
        <v>433</v>
      </c>
      <c r="B434" s="143" t="s">
        <v>446</v>
      </c>
    </row>
    <row r="435" spans="1:2" x14ac:dyDescent="0.25">
      <c r="A435" s="103">
        <v>434</v>
      </c>
      <c r="B435" s="143" t="s">
        <v>448</v>
      </c>
    </row>
    <row r="436" spans="1:2" x14ac:dyDescent="0.25">
      <c r="A436" s="103">
        <v>435</v>
      </c>
      <c r="B436" s="143" t="s">
        <v>450</v>
      </c>
    </row>
    <row r="437" spans="1:2" x14ac:dyDescent="0.25">
      <c r="A437" s="103">
        <v>436</v>
      </c>
      <c r="B437" s="143" t="s">
        <v>452</v>
      </c>
    </row>
    <row r="438" spans="1:2" x14ac:dyDescent="0.25">
      <c r="A438" s="103">
        <v>437</v>
      </c>
      <c r="B438" s="143" t="s">
        <v>454</v>
      </c>
    </row>
    <row r="439" spans="1:2" x14ac:dyDescent="0.25">
      <c r="A439" s="103">
        <v>438</v>
      </c>
      <c r="B439" s="143" t="s">
        <v>456</v>
      </c>
    </row>
    <row r="440" spans="1:2" ht="14.4" x14ac:dyDescent="0.25">
      <c r="A440" s="103">
        <v>439</v>
      </c>
      <c r="B440" s="187" t="s">
        <v>997</v>
      </c>
    </row>
    <row r="441" spans="1:2" ht="14.4" x14ac:dyDescent="0.25">
      <c r="A441" s="103">
        <v>440</v>
      </c>
      <c r="B441" s="187" t="s">
        <v>932</v>
      </c>
    </row>
    <row r="442" spans="1:2" x14ac:dyDescent="0.25">
      <c r="A442" s="103">
        <v>441</v>
      </c>
      <c r="B442" s="143" t="s">
        <v>461</v>
      </c>
    </row>
    <row r="443" spans="1:2" x14ac:dyDescent="0.25">
      <c r="A443" s="103">
        <v>442</v>
      </c>
      <c r="B443" s="143" t="s">
        <v>463</v>
      </c>
    </row>
    <row r="444" spans="1:2" x14ac:dyDescent="0.25">
      <c r="A444" s="103">
        <v>443</v>
      </c>
      <c r="B444" s="143" t="s">
        <v>465</v>
      </c>
    </row>
    <row r="445" spans="1:2" x14ac:dyDescent="0.25">
      <c r="A445" s="103">
        <v>444</v>
      </c>
      <c r="B445" s="143" t="s">
        <v>467</v>
      </c>
    </row>
    <row r="446" spans="1:2" x14ac:dyDescent="0.25">
      <c r="A446" s="103">
        <v>445</v>
      </c>
      <c r="B446" s="143" t="s">
        <v>469</v>
      </c>
    </row>
    <row r="447" spans="1:2" x14ac:dyDescent="0.25">
      <c r="A447" s="103">
        <v>446</v>
      </c>
      <c r="B447" s="143" t="s">
        <v>471</v>
      </c>
    </row>
    <row r="448" spans="1:2" x14ac:dyDescent="0.25">
      <c r="A448" s="103">
        <v>447</v>
      </c>
      <c r="B448" s="143" t="s">
        <v>475</v>
      </c>
    </row>
    <row r="449" spans="1:2" ht="14.4" x14ac:dyDescent="0.25">
      <c r="A449" s="103">
        <v>448</v>
      </c>
      <c r="B449" s="187" t="s">
        <v>933</v>
      </c>
    </row>
    <row r="450" spans="1:2" ht="14.4" x14ac:dyDescent="0.25">
      <c r="A450" s="103">
        <v>449</v>
      </c>
      <c r="B450" s="187" t="s">
        <v>934</v>
      </c>
    </row>
    <row r="451" spans="1:2" x14ac:dyDescent="0.25">
      <c r="A451" s="103">
        <v>450</v>
      </c>
      <c r="B451" s="143" t="s">
        <v>482</v>
      </c>
    </row>
    <row r="452" spans="1:2" x14ac:dyDescent="0.25">
      <c r="A452" s="103">
        <v>451</v>
      </c>
      <c r="B452" s="143" t="s">
        <v>484</v>
      </c>
    </row>
    <row r="453" spans="1:2" x14ac:dyDescent="0.25">
      <c r="A453" s="103">
        <v>452</v>
      </c>
      <c r="B453" s="143" t="s">
        <v>486</v>
      </c>
    </row>
    <row r="454" spans="1:2" x14ac:dyDescent="0.25">
      <c r="A454" s="103">
        <v>453</v>
      </c>
      <c r="B454" s="143" t="s">
        <v>488</v>
      </c>
    </row>
    <row r="455" spans="1:2" x14ac:dyDescent="0.25">
      <c r="A455" s="103">
        <v>454</v>
      </c>
      <c r="B455" s="143" t="s">
        <v>490</v>
      </c>
    </row>
    <row r="456" spans="1:2" x14ac:dyDescent="0.25">
      <c r="A456" s="103">
        <v>455</v>
      </c>
      <c r="B456" s="143" t="s">
        <v>492</v>
      </c>
    </row>
    <row r="457" spans="1:2" x14ac:dyDescent="0.25">
      <c r="A457" s="103">
        <v>456</v>
      </c>
      <c r="B457" s="143" t="s">
        <v>493</v>
      </c>
    </row>
    <row r="458" spans="1:2" x14ac:dyDescent="0.25">
      <c r="A458" s="103">
        <v>457</v>
      </c>
      <c r="B458" s="143" t="s">
        <v>495</v>
      </c>
    </row>
    <row r="459" spans="1:2" x14ac:dyDescent="0.25">
      <c r="A459" s="103">
        <v>458</v>
      </c>
      <c r="B459" s="143" t="s">
        <v>498</v>
      </c>
    </row>
    <row r="460" spans="1:2" ht="14.4" x14ac:dyDescent="0.25">
      <c r="A460" s="103">
        <v>459</v>
      </c>
      <c r="B460" s="187" t="s">
        <v>935</v>
      </c>
    </row>
    <row r="461" spans="1:2" x14ac:dyDescent="0.25">
      <c r="A461" s="103">
        <v>460</v>
      </c>
      <c r="B461" s="143" t="s">
        <v>500</v>
      </c>
    </row>
    <row r="462" spans="1:2" x14ac:dyDescent="0.25">
      <c r="A462" s="103">
        <v>461</v>
      </c>
      <c r="B462" s="143" t="s">
        <v>502</v>
      </c>
    </row>
    <row r="463" spans="1:2" x14ac:dyDescent="0.25">
      <c r="A463" s="103" t="s">
        <v>1200</v>
      </c>
      <c r="B463" s="143" t="s">
        <v>507</v>
      </c>
    </row>
    <row r="464" spans="1:2" x14ac:dyDescent="0.25">
      <c r="A464" s="103">
        <v>463</v>
      </c>
      <c r="B464" s="143" t="s">
        <v>509</v>
      </c>
    </row>
    <row r="465" spans="1:2" x14ac:dyDescent="0.25">
      <c r="A465" s="103">
        <v>464</v>
      </c>
      <c r="B465" s="143" t="s">
        <v>511</v>
      </c>
    </row>
    <row r="466" spans="1:2" x14ac:dyDescent="0.25">
      <c r="A466" s="103">
        <v>465</v>
      </c>
      <c r="B466" s="143" t="s">
        <v>513</v>
      </c>
    </row>
    <row r="467" spans="1:2" x14ac:dyDescent="0.25">
      <c r="A467" s="103">
        <v>466</v>
      </c>
      <c r="B467" s="143" t="s">
        <v>515</v>
      </c>
    </row>
    <row r="468" spans="1:2" x14ac:dyDescent="0.25">
      <c r="A468" s="103">
        <v>467</v>
      </c>
      <c r="B468" s="143" t="s">
        <v>516</v>
      </c>
    </row>
    <row r="469" spans="1:2" x14ac:dyDescent="0.25">
      <c r="A469" s="103">
        <v>468</v>
      </c>
      <c r="B469" s="143" t="s">
        <v>517</v>
      </c>
    </row>
    <row r="470" spans="1:2" x14ac:dyDescent="0.25">
      <c r="A470" s="103">
        <v>469</v>
      </c>
      <c r="B470" s="143" t="s">
        <v>518</v>
      </c>
    </row>
    <row r="471" spans="1:2" x14ac:dyDescent="0.25">
      <c r="A471" s="103">
        <v>470</v>
      </c>
      <c r="B471" s="143" t="s">
        <v>519</v>
      </c>
    </row>
    <row r="472" spans="1:2" x14ac:dyDescent="0.25">
      <c r="A472" s="103" t="s">
        <v>1200</v>
      </c>
      <c r="B472" s="143" t="s">
        <v>520</v>
      </c>
    </row>
    <row r="473" spans="1:2" x14ac:dyDescent="0.25">
      <c r="A473" s="103">
        <v>472</v>
      </c>
      <c r="B473" s="143" t="s">
        <v>521</v>
      </c>
    </row>
    <row r="474" spans="1:2" x14ac:dyDescent="0.25">
      <c r="A474" s="103">
        <v>473</v>
      </c>
      <c r="B474" s="143" t="s">
        <v>522</v>
      </c>
    </row>
    <row r="475" spans="1:2" x14ac:dyDescent="0.25">
      <c r="A475" s="103">
        <v>474</v>
      </c>
      <c r="B475" s="143" t="s">
        <v>523</v>
      </c>
    </row>
    <row r="476" spans="1:2" x14ac:dyDescent="0.25">
      <c r="A476" s="103">
        <v>475</v>
      </c>
      <c r="B476" s="143" t="s">
        <v>524</v>
      </c>
    </row>
    <row r="477" spans="1:2" x14ac:dyDescent="0.25">
      <c r="A477" s="103">
        <v>476</v>
      </c>
      <c r="B477" s="143" t="s">
        <v>525</v>
      </c>
    </row>
    <row r="478" spans="1:2" x14ac:dyDescent="0.25">
      <c r="A478" s="103">
        <v>477</v>
      </c>
      <c r="B478" s="143" t="s">
        <v>526</v>
      </c>
    </row>
    <row r="479" spans="1:2" x14ac:dyDescent="0.25">
      <c r="A479" s="103">
        <v>478</v>
      </c>
      <c r="B479" s="143" t="s">
        <v>527</v>
      </c>
    </row>
    <row r="480" spans="1:2" ht="14.4" x14ac:dyDescent="0.25">
      <c r="A480" s="103">
        <v>479</v>
      </c>
      <c r="B480" s="187" t="s">
        <v>936</v>
      </c>
    </row>
    <row r="481" spans="1:2" x14ac:dyDescent="0.25">
      <c r="A481" s="103">
        <v>480</v>
      </c>
      <c r="B481" s="143" t="s">
        <v>528</v>
      </c>
    </row>
    <row r="482" spans="1:2" x14ac:dyDescent="0.25">
      <c r="A482" s="103">
        <v>481</v>
      </c>
      <c r="B482" s="143" t="s">
        <v>530</v>
      </c>
    </row>
    <row r="483" spans="1:2" x14ac:dyDescent="0.25">
      <c r="A483" s="103">
        <v>482</v>
      </c>
      <c r="B483" s="143" t="s">
        <v>531</v>
      </c>
    </row>
    <row r="484" spans="1:2" x14ac:dyDescent="0.25">
      <c r="A484" s="103">
        <v>483</v>
      </c>
      <c r="B484" s="143" t="s">
        <v>532</v>
      </c>
    </row>
    <row r="485" spans="1:2" x14ac:dyDescent="0.25">
      <c r="A485" s="103">
        <v>484</v>
      </c>
      <c r="B485" s="143" t="s">
        <v>533</v>
      </c>
    </row>
    <row r="486" spans="1:2" x14ac:dyDescent="0.25">
      <c r="A486" s="103">
        <v>485</v>
      </c>
      <c r="B486" s="143" t="s">
        <v>534</v>
      </c>
    </row>
    <row r="487" spans="1:2" x14ac:dyDescent="0.25">
      <c r="A487" s="103">
        <v>486</v>
      </c>
      <c r="B487" s="143" t="s">
        <v>535</v>
      </c>
    </row>
    <row r="488" spans="1:2" x14ac:dyDescent="0.25">
      <c r="A488" s="103">
        <v>487</v>
      </c>
      <c r="B488" s="143" t="s">
        <v>536</v>
      </c>
    </row>
    <row r="489" spans="1:2" x14ac:dyDescent="0.25">
      <c r="A489" s="103">
        <v>488</v>
      </c>
      <c r="B489" s="143" t="s">
        <v>537</v>
      </c>
    </row>
    <row r="490" spans="1:2" x14ac:dyDescent="0.25">
      <c r="A490" s="103">
        <v>489</v>
      </c>
      <c r="B490" s="143" t="s">
        <v>538</v>
      </c>
    </row>
    <row r="491" spans="1:2" x14ac:dyDescent="0.25">
      <c r="A491" s="103">
        <v>490</v>
      </c>
      <c r="B491" s="143" t="s">
        <v>539</v>
      </c>
    </row>
    <row r="492" spans="1:2" x14ac:dyDescent="0.25">
      <c r="A492" s="103">
        <v>491</v>
      </c>
      <c r="B492" s="143" t="s">
        <v>540</v>
      </c>
    </row>
    <row r="493" spans="1:2" x14ac:dyDescent="0.25">
      <c r="A493" s="103">
        <v>492</v>
      </c>
      <c r="B493" s="143" t="s">
        <v>541</v>
      </c>
    </row>
    <row r="494" spans="1:2" x14ac:dyDescent="0.25">
      <c r="A494" s="103">
        <v>493</v>
      </c>
      <c r="B494" s="143" t="s">
        <v>542</v>
      </c>
    </row>
    <row r="495" spans="1:2" x14ac:dyDescent="0.25">
      <c r="A495" s="103">
        <v>494</v>
      </c>
      <c r="B495" s="143" t="s">
        <v>543</v>
      </c>
    </row>
    <row r="496" spans="1:2" x14ac:dyDescent="0.25">
      <c r="A496" s="103">
        <v>495</v>
      </c>
      <c r="B496" s="143" t="s">
        <v>544</v>
      </c>
    </row>
    <row r="497" spans="1:2" x14ac:dyDescent="0.25">
      <c r="A497" s="103">
        <v>496</v>
      </c>
      <c r="B497" s="143" t="s">
        <v>545</v>
      </c>
    </row>
    <row r="498" spans="1:2" x14ac:dyDescent="0.25">
      <c r="A498" s="103">
        <v>497</v>
      </c>
      <c r="B498" s="143" t="s">
        <v>546</v>
      </c>
    </row>
    <row r="499" spans="1:2" x14ac:dyDescent="0.25">
      <c r="A499" s="103">
        <v>498</v>
      </c>
      <c r="B499" s="143" t="s">
        <v>547</v>
      </c>
    </row>
    <row r="500" spans="1:2" x14ac:dyDescent="0.25">
      <c r="A500" s="103">
        <v>499</v>
      </c>
      <c r="B500" s="143" t="s">
        <v>548</v>
      </c>
    </row>
    <row r="501" spans="1:2" ht="14.4" x14ac:dyDescent="0.25">
      <c r="A501" s="103">
        <v>500</v>
      </c>
      <c r="B501" s="187" t="s">
        <v>937</v>
      </c>
    </row>
    <row r="502" spans="1:2" x14ac:dyDescent="0.25">
      <c r="A502" s="103">
        <v>501</v>
      </c>
      <c r="B502" s="143" t="s">
        <v>550</v>
      </c>
    </row>
    <row r="503" spans="1:2" x14ac:dyDescent="0.25">
      <c r="A503" s="103">
        <v>502</v>
      </c>
      <c r="B503" s="143" t="s">
        <v>551</v>
      </c>
    </row>
    <row r="504" spans="1:2" x14ac:dyDescent="0.25">
      <c r="A504" s="103">
        <v>503</v>
      </c>
      <c r="B504" s="143" t="s">
        <v>552</v>
      </c>
    </row>
    <row r="505" spans="1:2" x14ac:dyDescent="0.25">
      <c r="A505" s="103">
        <v>504</v>
      </c>
      <c r="B505" s="143" t="s">
        <v>553</v>
      </c>
    </row>
    <row r="506" spans="1:2" x14ac:dyDescent="0.25">
      <c r="A506" s="103">
        <v>505</v>
      </c>
      <c r="B506" s="143" t="s">
        <v>554</v>
      </c>
    </row>
    <row r="507" spans="1:2" x14ac:dyDescent="0.25">
      <c r="A507" s="103">
        <v>506</v>
      </c>
      <c r="B507" s="143" t="s">
        <v>555</v>
      </c>
    </row>
    <row r="508" spans="1:2" x14ac:dyDescent="0.25">
      <c r="A508" s="103" t="s">
        <v>1200</v>
      </c>
      <c r="B508" s="143" t="s">
        <v>556</v>
      </c>
    </row>
    <row r="509" spans="1:2" x14ac:dyDescent="0.25">
      <c r="A509" s="103">
        <v>508</v>
      </c>
      <c r="B509" s="143" t="s">
        <v>557</v>
      </c>
    </row>
    <row r="510" spans="1:2" x14ac:dyDescent="0.25">
      <c r="A510" s="103">
        <v>509</v>
      </c>
      <c r="B510" s="143" t="s">
        <v>558</v>
      </c>
    </row>
    <row r="511" spans="1:2" x14ac:dyDescent="0.25">
      <c r="A511" s="103">
        <v>510</v>
      </c>
      <c r="B511" s="143" t="s">
        <v>559</v>
      </c>
    </row>
    <row r="512" spans="1:2" x14ac:dyDescent="0.25">
      <c r="A512" s="103">
        <v>511</v>
      </c>
      <c r="B512" s="143" t="s">
        <v>564</v>
      </c>
    </row>
    <row r="513" spans="1:2" x14ac:dyDescent="0.25">
      <c r="A513" s="103">
        <v>512</v>
      </c>
      <c r="B513" s="143" t="s">
        <v>565</v>
      </c>
    </row>
    <row r="514" spans="1:2" x14ac:dyDescent="0.25">
      <c r="A514" s="103">
        <v>513</v>
      </c>
      <c r="B514" s="143" t="s">
        <v>566</v>
      </c>
    </row>
    <row r="515" spans="1:2" x14ac:dyDescent="0.25">
      <c r="A515" s="103">
        <v>514</v>
      </c>
      <c r="B515" s="143" t="s">
        <v>567</v>
      </c>
    </row>
    <row r="516" spans="1:2" x14ac:dyDescent="0.25">
      <c r="A516" s="103">
        <v>515</v>
      </c>
      <c r="B516" s="143" t="s">
        <v>568</v>
      </c>
    </row>
    <row r="517" spans="1:2" x14ac:dyDescent="0.25">
      <c r="A517" s="103">
        <v>516</v>
      </c>
      <c r="B517" s="143" t="s">
        <v>569</v>
      </c>
    </row>
    <row r="518" spans="1:2" x14ac:dyDescent="0.25">
      <c r="A518" s="103">
        <v>517</v>
      </c>
      <c r="B518" s="143" t="s">
        <v>570</v>
      </c>
    </row>
    <row r="519" spans="1:2" x14ac:dyDescent="0.25">
      <c r="A519" s="103">
        <v>518</v>
      </c>
      <c r="B519" s="143" t="s">
        <v>571</v>
      </c>
    </row>
    <row r="520" spans="1:2" x14ac:dyDescent="0.25">
      <c r="A520" s="103">
        <v>519</v>
      </c>
      <c r="B520" s="143" t="s">
        <v>572</v>
      </c>
    </row>
    <row r="521" spans="1:2" x14ac:dyDescent="0.25">
      <c r="A521" s="103">
        <v>520</v>
      </c>
      <c r="B521" s="143" t="s">
        <v>573</v>
      </c>
    </row>
    <row r="522" spans="1:2" x14ac:dyDescent="0.25">
      <c r="A522" s="103">
        <v>521</v>
      </c>
      <c r="B522" s="143" t="s">
        <v>574</v>
      </c>
    </row>
    <row r="523" spans="1:2" x14ac:dyDescent="0.25">
      <c r="A523" s="103">
        <v>522</v>
      </c>
      <c r="B523" s="143" t="s">
        <v>575</v>
      </c>
    </row>
    <row r="524" spans="1:2" x14ac:dyDescent="0.25">
      <c r="A524" s="103" t="s">
        <v>1200</v>
      </c>
      <c r="B524" s="143" t="s">
        <v>576</v>
      </c>
    </row>
    <row r="525" spans="1:2" x14ac:dyDescent="0.25">
      <c r="A525" s="103">
        <v>524</v>
      </c>
      <c r="B525" s="143" t="s">
        <v>577</v>
      </c>
    </row>
    <row r="526" spans="1:2" x14ac:dyDescent="0.25">
      <c r="A526" s="103">
        <v>525</v>
      </c>
      <c r="B526" s="143" t="s">
        <v>578</v>
      </c>
    </row>
    <row r="527" spans="1:2" x14ac:dyDescent="0.25">
      <c r="A527" s="103">
        <v>526</v>
      </c>
      <c r="B527" s="143" t="s">
        <v>579</v>
      </c>
    </row>
    <row r="528" spans="1:2" x14ac:dyDescent="0.25">
      <c r="A528" s="103">
        <v>527</v>
      </c>
      <c r="B528" s="143" t="s">
        <v>580</v>
      </c>
    </row>
    <row r="529" spans="1:2" x14ac:dyDescent="0.25">
      <c r="A529" s="103">
        <v>528</v>
      </c>
      <c r="B529" s="143" t="s">
        <v>581</v>
      </c>
    </row>
    <row r="530" spans="1:2" x14ac:dyDescent="0.25">
      <c r="A530" s="103">
        <v>529</v>
      </c>
      <c r="B530" s="143" t="s">
        <v>582</v>
      </c>
    </row>
    <row r="531" spans="1:2" x14ac:dyDescent="0.25">
      <c r="A531" s="103">
        <v>530</v>
      </c>
      <c r="B531" s="143" t="s">
        <v>583</v>
      </c>
    </row>
    <row r="532" spans="1:2" x14ac:dyDescent="0.25">
      <c r="A532" s="103">
        <v>531</v>
      </c>
      <c r="B532" s="143" t="s">
        <v>584</v>
      </c>
    </row>
    <row r="533" spans="1:2" ht="14.4" x14ac:dyDescent="0.25">
      <c r="A533" s="103">
        <v>532</v>
      </c>
      <c r="B533" s="187" t="s">
        <v>939</v>
      </c>
    </row>
    <row r="534" spans="1:2" x14ac:dyDescent="0.25">
      <c r="A534" s="103">
        <v>533</v>
      </c>
      <c r="B534" s="143" t="s">
        <v>586</v>
      </c>
    </row>
    <row r="535" spans="1:2" x14ac:dyDescent="0.25">
      <c r="A535" s="103">
        <v>534</v>
      </c>
      <c r="B535" s="143" t="s">
        <v>587</v>
      </c>
    </row>
    <row r="536" spans="1:2" x14ac:dyDescent="0.25">
      <c r="A536" s="103">
        <v>535</v>
      </c>
      <c r="B536" s="143" t="s">
        <v>588</v>
      </c>
    </row>
    <row r="537" spans="1:2" x14ac:dyDescent="0.25">
      <c r="A537" s="103">
        <v>536</v>
      </c>
      <c r="B537" s="143" t="s">
        <v>589</v>
      </c>
    </row>
    <row r="538" spans="1:2" x14ac:dyDescent="0.25">
      <c r="A538" s="103">
        <v>537</v>
      </c>
      <c r="B538" s="143" t="s">
        <v>590</v>
      </c>
    </row>
    <row r="539" spans="1:2" x14ac:dyDescent="0.25">
      <c r="A539" s="103">
        <v>538</v>
      </c>
      <c r="B539" s="143" t="s">
        <v>591</v>
      </c>
    </row>
    <row r="540" spans="1:2" x14ac:dyDescent="0.25">
      <c r="A540" s="103">
        <v>539</v>
      </c>
      <c r="B540" s="143" t="s">
        <v>592</v>
      </c>
    </row>
    <row r="541" spans="1:2" x14ac:dyDescent="0.25">
      <c r="A541" s="103">
        <v>540</v>
      </c>
      <c r="B541" s="143" t="s">
        <v>593</v>
      </c>
    </row>
    <row r="542" spans="1:2" x14ac:dyDescent="0.25">
      <c r="A542" s="103">
        <v>541</v>
      </c>
      <c r="B542" s="143" t="s">
        <v>594</v>
      </c>
    </row>
    <row r="543" spans="1:2" x14ac:dyDescent="0.25">
      <c r="A543" s="103">
        <v>542</v>
      </c>
      <c r="B543" s="143" t="s">
        <v>595</v>
      </c>
    </row>
    <row r="544" spans="1:2" x14ac:dyDescent="0.25">
      <c r="A544" s="103">
        <v>543</v>
      </c>
      <c r="B544" s="143" t="s">
        <v>596</v>
      </c>
    </row>
    <row r="545" spans="1:2" ht="14.4" x14ac:dyDescent="0.25">
      <c r="A545" s="103">
        <v>544</v>
      </c>
      <c r="B545" s="187" t="s">
        <v>938</v>
      </c>
    </row>
    <row r="546" spans="1:2" ht="14.4" x14ac:dyDescent="0.25">
      <c r="A546" s="103">
        <v>545</v>
      </c>
      <c r="B546" s="187" t="s">
        <v>940</v>
      </c>
    </row>
    <row r="547" spans="1:2" x14ac:dyDescent="0.25">
      <c r="A547" s="103" t="s">
        <v>1200</v>
      </c>
      <c r="B547" s="143" t="s">
        <v>597</v>
      </c>
    </row>
    <row r="548" spans="1:2" x14ac:dyDescent="0.25">
      <c r="A548" s="103">
        <v>547</v>
      </c>
      <c r="B548" s="143" t="s">
        <v>598</v>
      </c>
    </row>
    <row r="549" spans="1:2" x14ac:dyDescent="0.25">
      <c r="A549" s="103">
        <v>548</v>
      </c>
      <c r="B549" s="143" t="s">
        <v>599</v>
      </c>
    </row>
    <row r="550" spans="1:2" ht="14.4" x14ac:dyDescent="0.25">
      <c r="A550" s="103">
        <v>549</v>
      </c>
      <c r="B550" s="187" t="s">
        <v>941</v>
      </c>
    </row>
    <row r="551" spans="1:2" x14ac:dyDescent="0.25">
      <c r="A551" s="103" t="s">
        <v>1200</v>
      </c>
      <c r="B551" s="143" t="s">
        <v>600</v>
      </c>
    </row>
    <row r="552" spans="1:2" x14ac:dyDescent="0.25">
      <c r="A552" s="103">
        <v>551</v>
      </c>
      <c r="B552" s="143" t="s">
        <v>601</v>
      </c>
    </row>
    <row r="553" spans="1:2" x14ac:dyDescent="0.25">
      <c r="A553" s="103">
        <v>552</v>
      </c>
      <c r="B553" s="143" t="s">
        <v>602</v>
      </c>
    </row>
    <row r="554" spans="1:2" x14ac:dyDescent="0.25">
      <c r="A554" s="103">
        <v>553</v>
      </c>
      <c r="B554" s="143" t="s">
        <v>603</v>
      </c>
    </row>
    <row r="555" spans="1:2" x14ac:dyDescent="0.25">
      <c r="A555" s="103">
        <v>554</v>
      </c>
      <c r="B555" s="143" t="s">
        <v>604</v>
      </c>
    </row>
    <row r="556" spans="1:2" x14ac:dyDescent="0.25">
      <c r="A556" s="103">
        <v>555</v>
      </c>
      <c r="B556" s="143" t="s">
        <v>605</v>
      </c>
    </row>
    <row r="557" spans="1:2" x14ac:dyDescent="0.25">
      <c r="A557" s="103">
        <v>556</v>
      </c>
      <c r="B557" s="143" t="s">
        <v>606</v>
      </c>
    </row>
    <row r="558" spans="1:2" x14ac:dyDescent="0.25">
      <c r="A558" s="103">
        <v>557</v>
      </c>
      <c r="B558" s="143" t="s">
        <v>607</v>
      </c>
    </row>
    <row r="559" spans="1:2" x14ac:dyDescent="0.25">
      <c r="A559" s="103">
        <v>558</v>
      </c>
      <c r="B559" s="143" t="s">
        <v>608</v>
      </c>
    </row>
    <row r="560" spans="1:2" x14ac:dyDescent="0.25">
      <c r="A560" s="103">
        <v>559</v>
      </c>
      <c r="B560" s="143" t="s">
        <v>609</v>
      </c>
    </row>
    <row r="561" spans="1:2" x14ac:dyDescent="0.25">
      <c r="A561" s="103">
        <v>560</v>
      </c>
      <c r="B561" s="143" t="s">
        <v>610</v>
      </c>
    </row>
    <row r="562" spans="1:2" x14ac:dyDescent="0.25">
      <c r="A562" s="103">
        <v>561</v>
      </c>
      <c r="B562" s="143" t="s">
        <v>611</v>
      </c>
    </row>
    <row r="563" spans="1:2" x14ac:dyDescent="0.25">
      <c r="A563" s="103">
        <v>562</v>
      </c>
      <c r="B563" s="143" t="s">
        <v>612</v>
      </c>
    </row>
    <row r="564" spans="1:2" x14ac:dyDescent="0.25">
      <c r="A564" s="103">
        <v>563</v>
      </c>
      <c r="B564" s="143" t="s">
        <v>613</v>
      </c>
    </row>
    <row r="565" spans="1:2" x14ac:dyDescent="0.25">
      <c r="A565" s="103">
        <v>564</v>
      </c>
      <c r="B565" s="143" t="s">
        <v>614</v>
      </c>
    </row>
    <row r="566" spans="1:2" x14ac:dyDescent="0.25">
      <c r="A566" s="103">
        <v>565</v>
      </c>
      <c r="B566" s="143" t="s">
        <v>615</v>
      </c>
    </row>
    <row r="567" spans="1:2" x14ac:dyDescent="0.25">
      <c r="A567" s="103">
        <v>566</v>
      </c>
      <c r="B567" s="143" t="s">
        <v>616</v>
      </c>
    </row>
    <row r="568" spans="1:2" x14ac:dyDescent="0.25">
      <c r="A568" s="103">
        <v>567</v>
      </c>
      <c r="B568" s="143" t="s">
        <v>617</v>
      </c>
    </row>
    <row r="569" spans="1:2" x14ac:dyDescent="0.25">
      <c r="A569" s="103">
        <v>568</v>
      </c>
      <c r="B569" s="143" t="s">
        <v>618</v>
      </c>
    </row>
    <row r="570" spans="1:2" x14ac:dyDescent="0.25">
      <c r="A570" s="103">
        <v>569</v>
      </c>
      <c r="B570" s="143" t="s">
        <v>619</v>
      </c>
    </row>
    <row r="571" spans="1:2" x14ac:dyDescent="0.25">
      <c r="A571" s="103">
        <v>570</v>
      </c>
      <c r="B571" s="143" t="s">
        <v>620</v>
      </c>
    </row>
    <row r="572" spans="1:2" x14ac:dyDescent="0.25">
      <c r="A572" s="103">
        <v>571</v>
      </c>
      <c r="B572" s="143" t="s">
        <v>621</v>
      </c>
    </row>
    <row r="573" spans="1:2" x14ac:dyDescent="0.25">
      <c r="A573" s="103">
        <v>572</v>
      </c>
      <c r="B573" s="143" t="s">
        <v>622</v>
      </c>
    </row>
    <row r="574" spans="1:2" x14ac:dyDescent="0.25">
      <c r="A574" s="103">
        <v>573</v>
      </c>
      <c r="B574" s="143" t="s">
        <v>623</v>
      </c>
    </row>
    <row r="575" spans="1:2" x14ac:dyDescent="0.25">
      <c r="A575" s="103">
        <v>574</v>
      </c>
      <c r="B575" s="143" t="s">
        <v>624</v>
      </c>
    </row>
    <row r="576" spans="1:2" x14ac:dyDescent="0.25">
      <c r="A576" s="103">
        <v>575</v>
      </c>
      <c r="B576" s="143" t="s">
        <v>625</v>
      </c>
    </row>
    <row r="577" spans="1:2" x14ac:dyDescent="0.25">
      <c r="A577" s="103">
        <v>576</v>
      </c>
      <c r="B577" s="143" t="s">
        <v>626</v>
      </c>
    </row>
    <row r="578" spans="1:2" ht="14.4" x14ac:dyDescent="0.25">
      <c r="A578" s="103">
        <v>577</v>
      </c>
      <c r="B578" s="187" t="s">
        <v>1210</v>
      </c>
    </row>
    <row r="579" spans="1:2" x14ac:dyDescent="0.25">
      <c r="A579" s="103">
        <v>578</v>
      </c>
      <c r="B579" s="143" t="s">
        <v>627</v>
      </c>
    </row>
    <row r="580" spans="1:2" x14ac:dyDescent="0.25">
      <c r="A580" s="103">
        <v>579</v>
      </c>
      <c r="B580" s="143" t="s">
        <v>628</v>
      </c>
    </row>
    <row r="581" spans="1:2" x14ac:dyDescent="0.25">
      <c r="A581" s="103">
        <v>580</v>
      </c>
      <c r="B581" s="143" t="s">
        <v>629</v>
      </c>
    </row>
    <row r="582" spans="1:2" x14ac:dyDescent="0.25">
      <c r="A582" s="103">
        <v>581</v>
      </c>
      <c r="B582" s="143" t="s">
        <v>630</v>
      </c>
    </row>
    <row r="583" spans="1:2" x14ac:dyDescent="0.25">
      <c r="A583" s="103">
        <v>582</v>
      </c>
      <c r="B583" s="143" t="s">
        <v>631</v>
      </c>
    </row>
    <row r="584" spans="1:2" x14ac:dyDescent="0.25">
      <c r="A584" s="103">
        <v>583</v>
      </c>
      <c r="B584" s="143" t="s">
        <v>632</v>
      </c>
    </row>
    <row r="585" spans="1:2" x14ac:dyDescent="0.25">
      <c r="A585" s="103">
        <v>584</v>
      </c>
      <c r="B585" s="143" t="s">
        <v>1228</v>
      </c>
    </row>
    <row r="586" spans="1:2" x14ac:dyDescent="0.25">
      <c r="A586" s="103">
        <v>585</v>
      </c>
      <c r="B586" s="143" t="s">
        <v>633</v>
      </c>
    </row>
    <row r="587" spans="1:2" x14ac:dyDescent="0.25">
      <c r="A587" s="103">
        <v>586</v>
      </c>
      <c r="B587" s="143" t="s">
        <v>634</v>
      </c>
    </row>
    <row r="588" spans="1:2" x14ac:dyDescent="0.25">
      <c r="A588" s="103">
        <v>587</v>
      </c>
      <c r="B588" s="143" t="s">
        <v>635</v>
      </c>
    </row>
    <row r="589" spans="1:2" x14ac:dyDescent="0.25">
      <c r="A589" s="103">
        <v>588</v>
      </c>
      <c r="B589" s="143" t="s">
        <v>636</v>
      </c>
    </row>
    <row r="590" spans="1:2" x14ac:dyDescent="0.25">
      <c r="A590" s="103">
        <v>589</v>
      </c>
      <c r="B590" s="143" t="s">
        <v>637</v>
      </c>
    </row>
    <row r="591" spans="1:2" x14ac:dyDescent="0.25">
      <c r="A591" s="103">
        <v>590</v>
      </c>
      <c r="B591" s="143" t="s">
        <v>638</v>
      </c>
    </row>
    <row r="592" spans="1:2" ht="14.4" x14ac:dyDescent="0.25">
      <c r="A592" s="103">
        <v>591</v>
      </c>
      <c r="B592" s="187" t="s">
        <v>942</v>
      </c>
    </row>
    <row r="593" spans="1:2" ht="14.4" x14ac:dyDescent="0.25">
      <c r="A593" s="103">
        <v>592</v>
      </c>
      <c r="B593" s="187" t="s">
        <v>943</v>
      </c>
    </row>
    <row r="594" spans="1:2" ht="14.4" x14ac:dyDescent="0.25">
      <c r="A594" s="103">
        <v>593</v>
      </c>
      <c r="B594" s="187" t="s">
        <v>944</v>
      </c>
    </row>
    <row r="595" spans="1:2" x14ac:dyDescent="0.25">
      <c r="A595" s="103">
        <v>594</v>
      </c>
      <c r="B595" s="143" t="s">
        <v>639</v>
      </c>
    </row>
    <row r="596" spans="1:2" x14ac:dyDescent="0.25">
      <c r="A596" s="103">
        <v>595</v>
      </c>
      <c r="B596" s="143" t="s">
        <v>640</v>
      </c>
    </row>
    <row r="597" spans="1:2" x14ac:dyDescent="0.25">
      <c r="A597" s="103">
        <v>596</v>
      </c>
      <c r="B597" s="143" t="s">
        <v>641</v>
      </c>
    </row>
    <row r="598" spans="1:2" ht="14.4" x14ac:dyDescent="0.25">
      <c r="A598" s="103">
        <v>597</v>
      </c>
      <c r="B598" s="187" t="s">
        <v>945</v>
      </c>
    </row>
    <row r="599" spans="1:2" x14ac:dyDescent="0.25">
      <c r="A599" s="103">
        <v>598</v>
      </c>
      <c r="B599" s="143" t="s">
        <v>642</v>
      </c>
    </row>
    <row r="600" spans="1:2" x14ac:dyDescent="0.25">
      <c r="A600" s="103">
        <v>599</v>
      </c>
      <c r="B600" s="143" t="s">
        <v>643</v>
      </c>
    </row>
    <row r="601" spans="1:2" x14ac:dyDescent="0.25">
      <c r="A601" s="103">
        <v>600</v>
      </c>
      <c r="B601" s="143" t="s">
        <v>644</v>
      </c>
    </row>
    <row r="602" spans="1:2" x14ac:dyDescent="0.25">
      <c r="A602" s="103">
        <v>601</v>
      </c>
      <c r="B602" s="143" t="s">
        <v>645</v>
      </c>
    </row>
    <row r="603" spans="1:2" x14ac:dyDescent="0.25">
      <c r="A603" s="103">
        <v>602</v>
      </c>
      <c r="B603" s="143" t="s">
        <v>646</v>
      </c>
    </row>
    <row r="604" spans="1:2" x14ac:dyDescent="0.25">
      <c r="A604" s="103">
        <v>603</v>
      </c>
      <c r="B604" s="143" t="s">
        <v>647</v>
      </c>
    </row>
    <row r="605" spans="1:2" x14ac:dyDescent="0.25">
      <c r="A605" s="103">
        <v>604</v>
      </c>
      <c r="B605" s="109" t="s">
        <v>854</v>
      </c>
    </row>
    <row r="606" spans="1:2" x14ac:dyDescent="0.25">
      <c r="A606" s="103">
        <v>605</v>
      </c>
      <c r="B606" s="109" t="s">
        <v>856</v>
      </c>
    </row>
    <row r="607" spans="1:2" x14ac:dyDescent="0.25">
      <c r="A607" s="103">
        <v>606</v>
      </c>
      <c r="B607" s="109" t="s">
        <v>878</v>
      </c>
    </row>
    <row r="608" spans="1:2" x14ac:dyDescent="0.25">
      <c r="A608" s="103">
        <v>607</v>
      </c>
      <c r="B608" s="109" t="s">
        <v>855</v>
      </c>
    </row>
    <row r="609" spans="1:2" x14ac:dyDescent="0.25">
      <c r="A609" s="103">
        <v>608</v>
      </c>
      <c r="B609" s="109" t="s">
        <v>879</v>
      </c>
    </row>
    <row r="610" spans="1:2" x14ac:dyDescent="0.25">
      <c r="A610" s="103">
        <v>609</v>
      </c>
      <c r="B610" s="143" t="s">
        <v>298</v>
      </c>
    </row>
    <row r="611" spans="1:2" x14ac:dyDescent="0.25">
      <c r="A611" s="103">
        <v>610</v>
      </c>
      <c r="B611" s="143" t="s">
        <v>300</v>
      </c>
    </row>
    <row r="612" spans="1:2" x14ac:dyDescent="0.25">
      <c r="A612" s="103">
        <v>611</v>
      </c>
      <c r="B612" s="143" t="s">
        <v>311</v>
      </c>
    </row>
    <row r="613" spans="1:2" x14ac:dyDescent="0.25">
      <c r="A613" s="103">
        <v>612</v>
      </c>
      <c r="B613" s="143" t="s">
        <v>313</v>
      </c>
    </row>
    <row r="614" spans="1:2" x14ac:dyDescent="0.25">
      <c r="A614" s="103">
        <v>613</v>
      </c>
      <c r="B614" s="143" t="s">
        <v>316</v>
      </c>
    </row>
    <row r="615" spans="1:2" x14ac:dyDescent="0.25">
      <c r="A615" s="103">
        <v>614</v>
      </c>
      <c r="B615" s="144" t="s">
        <v>176</v>
      </c>
    </row>
    <row r="616" spans="1:2" x14ac:dyDescent="0.25">
      <c r="A616" s="103">
        <v>615</v>
      </c>
      <c r="B616" s="144" t="s">
        <v>177</v>
      </c>
    </row>
    <row r="617" spans="1:2" x14ac:dyDescent="0.25">
      <c r="A617" s="103">
        <v>616</v>
      </c>
      <c r="B617" s="143" t="s">
        <v>226</v>
      </c>
    </row>
    <row r="618" spans="1:2" x14ac:dyDescent="0.25">
      <c r="A618" s="103">
        <v>617</v>
      </c>
      <c r="B618" s="143" t="s">
        <v>342</v>
      </c>
    </row>
    <row r="619" spans="1:2" x14ac:dyDescent="0.25">
      <c r="A619" s="103">
        <v>618</v>
      </c>
      <c r="B619" s="143" t="s">
        <v>345</v>
      </c>
    </row>
    <row r="620" spans="1:2" x14ac:dyDescent="0.25">
      <c r="A620" s="103">
        <v>619</v>
      </c>
      <c r="B620" s="143" t="s">
        <v>348</v>
      </c>
    </row>
    <row r="621" spans="1:2" x14ac:dyDescent="0.25">
      <c r="A621" s="103">
        <v>620</v>
      </c>
      <c r="B621" s="143" t="s">
        <v>352</v>
      </c>
    </row>
    <row r="622" spans="1:2" x14ac:dyDescent="0.25">
      <c r="A622" s="103">
        <v>621</v>
      </c>
      <c r="B622" s="143" t="s">
        <v>355</v>
      </c>
    </row>
    <row r="623" spans="1:2" x14ac:dyDescent="0.25">
      <c r="A623" s="103">
        <v>622</v>
      </c>
      <c r="B623" s="143" t="s">
        <v>227</v>
      </c>
    </row>
    <row r="624" spans="1:2" x14ac:dyDescent="0.25">
      <c r="A624" s="103">
        <v>623</v>
      </c>
      <c r="B624" s="143" t="s">
        <v>366</v>
      </c>
    </row>
    <row r="625" spans="1:2" x14ac:dyDescent="0.25">
      <c r="A625" s="103">
        <v>624</v>
      </c>
      <c r="B625" s="143" t="s">
        <v>228</v>
      </c>
    </row>
    <row r="626" spans="1:2" x14ac:dyDescent="0.25">
      <c r="A626" s="103">
        <v>625</v>
      </c>
      <c r="B626" s="143" t="s">
        <v>33</v>
      </c>
    </row>
    <row r="627" spans="1:2" x14ac:dyDescent="0.25">
      <c r="A627" s="103">
        <v>626</v>
      </c>
      <c r="B627" s="143" t="s">
        <v>230</v>
      </c>
    </row>
    <row r="628" spans="1:2" x14ac:dyDescent="0.25">
      <c r="A628" s="103">
        <v>627</v>
      </c>
      <c r="B628" s="143" t="s">
        <v>232</v>
      </c>
    </row>
    <row r="629" spans="1:2" x14ac:dyDescent="0.25">
      <c r="A629" s="103">
        <v>628</v>
      </c>
      <c r="B629" s="143" t="s">
        <v>233</v>
      </c>
    </row>
    <row r="630" spans="1:2" x14ac:dyDescent="0.25">
      <c r="A630" s="103">
        <v>629</v>
      </c>
      <c r="B630" s="143" t="s">
        <v>799</v>
      </c>
    </row>
    <row r="631" spans="1:2" x14ac:dyDescent="0.25">
      <c r="A631" s="103">
        <v>630</v>
      </c>
      <c r="B631" s="143" t="s">
        <v>800</v>
      </c>
    </row>
    <row r="632" spans="1:2" x14ac:dyDescent="0.25">
      <c r="A632" s="103">
        <v>631</v>
      </c>
      <c r="B632" s="143" t="s">
        <v>801</v>
      </c>
    </row>
    <row r="633" spans="1:2" x14ac:dyDescent="0.25">
      <c r="A633" s="103">
        <v>632</v>
      </c>
      <c r="B633" s="143" t="s">
        <v>224</v>
      </c>
    </row>
    <row r="634" spans="1:2" x14ac:dyDescent="0.25">
      <c r="A634" s="103">
        <v>633</v>
      </c>
      <c r="B634" s="143" t="s">
        <v>225</v>
      </c>
    </row>
    <row r="635" spans="1:2" x14ac:dyDescent="0.25">
      <c r="A635" s="103">
        <v>634</v>
      </c>
      <c r="B635" s="143" t="s">
        <v>133</v>
      </c>
    </row>
    <row r="636" spans="1:2" x14ac:dyDescent="0.25">
      <c r="A636" s="103">
        <v>635</v>
      </c>
      <c r="B636" s="143" t="s">
        <v>717</v>
      </c>
    </row>
    <row r="637" spans="1:2" x14ac:dyDescent="0.25">
      <c r="A637" s="103">
        <v>636</v>
      </c>
      <c r="B637" s="143" t="s">
        <v>182</v>
      </c>
    </row>
    <row r="638" spans="1:2" x14ac:dyDescent="0.25">
      <c r="A638" s="103">
        <v>637</v>
      </c>
      <c r="B638" s="143" t="s">
        <v>138</v>
      </c>
    </row>
    <row r="639" spans="1:2" x14ac:dyDescent="0.25">
      <c r="A639" s="103">
        <v>638</v>
      </c>
      <c r="B639" s="143" t="s">
        <v>139</v>
      </c>
    </row>
    <row r="640" spans="1:2" x14ac:dyDescent="0.25">
      <c r="A640" s="103">
        <v>639</v>
      </c>
      <c r="B640" s="144" t="s">
        <v>805</v>
      </c>
    </row>
    <row r="641" spans="1:2" x14ac:dyDescent="0.25">
      <c r="A641" s="103">
        <v>640</v>
      </c>
      <c r="B641" s="144" t="s">
        <v>806</v>
      </c>
    </row>
    <row r="642" spans="1:2" x14ac:dyDescent="0.25">
      <c r="A642" s="103">
        <v>641</v>
      </c>
      <c r="B642" s="144" t="s">
        <v>748</v>
      </c>
    </row>
    <row r="643" spans="1:2" x14ac:dyDescent="0.25">
      <c r="A643" s="103">
        <v>642</v>
      </c>
      <c r="B643" s="144" t="s">
        <v>808</v>
      </c>
    </row>
    <row r="644" spans="1:2" x14ac:dyDescent="0.25">
      <c r="A644" s="103">
        <v>643</v>
      </c>
      <c r="B644" s="144" t="s">
        <v>809</v>
      </c>
    </row>
    <row r="645" spans="1:2" x14ac:dyDescent="0.25">
      <c r="A645" s="103">
        <v>644</v>
      </c>
      <c r="B645" s="144" t="s">
        <v>810</v>
      </c>
    </row>
    <row r="646" spans="1:2" x14ac:dyDescent="0.25">
      <c r="A646" s="103">
        <v>645</v>
      </c>
      <c r="B646" s="143" t="s">
        <v>811</v>
      </c>
    </row>
    <row r="647" spans="1:2" x14ac:dyDescent="0.25">
      <c r="A647" s="103">
        <v>646</v>
      </c>
      <c r="B647" s="143" t="s">
        <v>812</v>
      </c>
    </row>
    <row r="648" spans="1:2" x14ac:dyDescent="0.25">
      <c r="A648" s="103">
        <v>647</v>
      </c>
      <c r="B648" s="143" t="s">
        <v>813</v>
      </c>
    </row>
    <row r="649" spans="1:2" x14ac:dyDescent="0.25">
      <c r="A649" s="103">
        <v>648</v>
      </c>
      <c r="B649" s="143" t="s">
        <v>814</v>
      </c>
    </row>
    <row r="650" spans="1:2" x14ac:dyDescent="0.25">
      <c r="A650" s="103">
        <v>649</v>
      </c>
      <c r="B650" s="143" t="s">
        <v>818</v>
      </c>
    </row>
    <row r="651" spans="1:2" x14ac:dyDescent="0.25">
      <c r="A651" s="103">
        <v>650</v>
      </c>
      <c r="B651" s="143" t="s">
        <v>817</v>
      </c>
    </row>
    <row r="652" spans="1:2" x14ac:dyDescent="0.25">
      <c r="A652" s="103">
        <v>651</v>
      </c>
      <c r="B652" s="143" t="s">
        <v>819</v>
      </c>
    </row>
    <row r="653" spans="1:2" x14ac:dyDescent="0.25">
      <c r="A653" s="103">
        <v>652</v>
      </c>
      <c r="B653" s="143" t="s">
        <v>816</v>
      </c>
    </row>
    <row r="654" spans="1:2" x14ac:dyDescent="0.25">
      <c r="A654" s="103">
        <v>653</v>
      </c>
      <c r="B654" s="143" t="s">
        <v>674</v>
      </c>
    </row>
    <row r="655" spans="1:2" x14ac:dyDescent="0.25">
      <c r="A655" s="103">
        <v>654</v>
      </c>
      <c r="B655" s="143" t="s">
        <v>13</v>
      </c>
    </row>
    <row r="656" spans="1:2" x14ac:dyDescent="0.25">
      <c r="A656" s="103">
        <v>655</v>
      </c>
      <c r="B656" s="143" t="s">
        <v>14</v>
      </c>
    </row>
    <row r="657" spans="1:2" x14ac:dyDescent="0.25">
      <c r="A657" s="103">
        <v>656</v>
      </c>
      <c r="B657" s="143" t="s">
        <v>15</v>
      </c>
    </row>
    <row r="658" spans="1:2" x14ac:dyDescent="0.25">
      <c r="A658" s="103">
        <v>657</v>
      </c>
      <c r="B658" s="143" t="s">
        <v>18</v>
      </c>
    </row>
    <row r="659" spans="1:2" x14ac:dyDescent="0.25">
      <c r="A659" s="103">
        <v>658</v>
      </c>
      <c r="B659" s="143" t="s">
        <v>19</v>
      </c>
    </row>
    <row r="660" spans="1:2" x14ac:dyDescent="0.25">
      <c r="A660" s="103">
        <v>659</v>
      </c>
      <c r="B660" s="143" t="s">
        <v>20</v>
      </c>
    </row>
    <row r="661" spans="1:2" x14ac:dyDescent="0.25">
      <c r="A661" s="103">
        <v>660</v>
      </c>
      <c r="B661" s="143" t="s">
        <v>767</v>
      </c>
    </row>
    <row r="662" spans="1:2" x14ac:dyDescent="0.25">
      <c r="A662" s="103">
        <v>661</v>
      </c>
      <c r="B662" s="143" t="s">
        <v>769</v>
      </c>
    </row>
    <row r="663" spans="1:2" x14ac:dyDescent="0.25">
      <c r="A663" s="103">
        <v>662</v>
      </c>
      <c r="B663" s="143" t="s">
        <v>770</v>
      </c>
    </row>
    <row r="664" spans="1:2" x14ac:dyDescent="0.25">
      <c r="A664" s="103">
        <v>663</v>
      </c>
      <c r="B664" s="143" t="s">
        <v>771</v>
      </c>
    </row>
    <row r="665" spans="1:2" x14ac:dyDescent="0.25">
      <c r="A665" s="103">
        <v>664</v>
      </c>
      <c r="B665" s="143" t="s">
        <v>30</v>
      </c>
    </row>
    <row r="666" spans="1:2" x14ac:dyDescent="0.25">
      <c r="A666" s="103">
        <v>665</v>
      </c>
      <c r="B666" s="145" t="s">
        <v>0</v>
      </c>
    </row>
    <row r="667" spans="1:2" x14ac:dyDescent="0.25">
      <c r="A667" s="103">
        <v>666</v>
      </c>
      <c r="B667" s="143" t="s">
        <v>1</v>
      </c>
    </row>
    <row r="668" spans="1:2" x14ac:dyDescent="0.25">
      <c r="A668" s="103">
        <v>667</v>
      </c>
      <c r="B668" s="143" t="s">
        <v>185</v>
      </c>
    </row>
    <row r="669" spans="1:2" x14ac:dyDescent="0.25">
      <c r="A669" s="103">
        <v>668</v>
      </c>
      <c r="B669" s="143" t="s">
        <v>186</v>
      </c>
    </row>
    <row r="670" spans="1:2" x14ac:dyDescent="0.25">
      <c r="A670" s="103">
        <v>669</v>
      </c>
      <c r="B670" s="143" t="s">
        <v>187</v>
      </c>
    </row>
    <row r="671" spans="1:2" x14ac:dyDescent="0.25">
      <c r="A671" s="103">
        <v>670</v>
      </c>
      <c r="B671" s="143" t="s">
        <v>188</v>
      </c>
    </row>
    <row r="672" spans="1:2" x14ac:dyDescent="0.25">
      <c r="A672" s="103">
        <v>671</v>
      </c>
      <c r="B672" s="143" t="s">
        <v>299</v>
      </c>
    </row>
    <row r="673" spans="1:2" x14ac:dyDescent="0.25">
      <c r="A673" s="103">
        <v>672</v>
      </c>
      <c r="B673" s="143" t="s">
        <v>301</v>
      </c>
    </row>
    <row r="674" spans="1:2" x14ac:dyDescent="0.25">
      <c r="A674" s="103">
        <v>673</v>
      </c>
      <c r="B674" s="143" t="s">
        <v>303</v>
      </c>
    </row>
    <row r="675" spans="1:2" x14ac:dyDescent="0.25">
      <c r="A675" s="103">
        <v>674</v>
      </c>
      <c r="B675" s="143" t="s">
        <v>305</v>
      </c>
    </row>
    <row r="676" spans="1:2" x14ac:dyDescent="0.25">
      <c r="A676" s="103">
        <v>675</v>
      </c>
      <c r="B676" s="143" t="s">
        <v>308</v>
      </c>
    </row>
    <row r="677" spans="1:2" x14ac:dyDescent="0.25">
      <c r="A677" s="103">
        <v>676</v>
      </c>
      <c r="B677" s="143" t="s">
        <v>310</v>
      </c>
    </row>
    <row r="678" spans="1:2" x14ac:dyDescent="0.25">
      <c r="A678" s="103">
        <v>677</v>
      </c>
      <c r="B678" s="143" t="s">
        <v>312</v>
      </c>
    </row>
    <row r="679" spans="1:2" x14ac:dyDescent="0.25">
      <c r="A679" s="103">
        <v>678</v>
      </c>
      <c r="B679" s="143" t="s">
        <v>315</v>
      </c>
    </row>
    <row r="680" spans="1:2" x14ac:dyDescent="0.25">
      <c r="A680" s="103">
        <v>679</v>
      </c>
      <c r="B680" s="143" t="s">
        <v>318</v>
      </c>
    </row>
    <row r="681" spans="1:2" x14ac:dyDescent="0.25">
      <c r="A681" s="103">
        <v>680</v>
      </c>
      <c r="B681" s="143" t="s">
        <v>320</v>
      </c>
    </row>
    <row r="682" spans="1:2" x14ac:dyDescent="0.25">
      <c r="A682" s="103">
        <v>681</v>
      </c>
      <c r="B682" s="143" t="s">
        <v>322</v>
      </c>
    </row>
    <row r="683" spans="1:2" x14ac:dyDescent="0.25">
      <c r="A683" s="103">
        <v>682</v>
      </c>
      <c r="B683" s="143" t="s">
        <v>325</v>
      </c>
    </row>
    <row r="684" spans="1:2" x14ac:dyDescent="0.25">
      <c r="A684" s="103">
        <v>683</v>
      </c>
      <c r="B684" s="143" t="s">
        <v>327</v>
      </c>
    </row>
    <row r="685" spans="1:2" x14ac:dyDescent="0.25">
      <c r="A685" s="103">
        <v>684</v>
      </c>
      <c r="B685" s="143" t="s">
        <v>329</v>
      </c>
    </row>
    <row r="686" spans="1:2" x14ac:dyDescent="0.25">
      <c r="A686" s="103">
        <v>685</v>
      </c>
      <c r="B686" s="143" t="s">
        <v>331</v>
      </c>
    </row>
    <row r="687" spans="1:2" x14ac:dyDescent="0.25">
      <c r="A687" s="103">
        <v>686</v>
      </c>
      <c r="B687" s="143" t="s">
        <v>333</v>
      </c>
    </row>
    <row r="688" spans="1:2" x14ac:dyDescent="0.25">
      <c r="A688" s="103">
        <v>687</v>
      </c>
      <c r="B688" s="143" t="s">
        <v>335</v>
      </c>
    </row>
    <row r="689" spans="1:2" x14ac:dyDescent="0.25">
      <c r="A689" s="103">
        <v>688</v>
      </c>
      <c r="B689" s="143" t="s">
        <v>337</v>
      </c>
    </row>
    <row r="690" spans="1:2" x14ac:dyDescent="0.25">
      <c r="A690" s="103">
        <v>689</v>
      </c>
      <c r="B690" s="143" t="s">
        <v>339</v>
      </c>
    </row>
    <row r="691" spans="1:2" x14ac:dyDescent="0.25">
      <c r="A691" s="103">
        <v>690</v>
      </c>
      <c r="B691" s="143" t="s">
        <v>341</v>
      </c>
    </row>
    <row r="692" spans="1:2" x14ac:dyDescent="0.25">
      <c r="A692" s="103">
        <v>691</v>
      </c>
      <c r="B692" s="143" t="s">
        <v>344</v>
      </c>
    </row>
    <row r="693" spans="1:2" x14ac:dyDescent="0.25">
      <c r="A693" s="103">
        <v>692</v>
      </c>
      <c r="B693" s="143" t="s">
        <v>347</v>
      </c>
    </row>
    <row r="694" spans="1:2" x14ac:dyDescent="0.25">
      <c r="A694" s="103">
        <v>693</v>
      </c>
      <c r="B694" s="143" t="s">
        <v>351</v>
      </c>
    </row>
    <row r="695" spans="1:2" x14ac:dyDescent="0.25">
      <c r="A695" s="103">
        <v>694</v>
      </c>
      <c r="B695" s="143" t="s">
        <v>354</v>
      </c>
    </row>
    <row r="696" spans="1:2" x14ac:dyDescent="0.25">
      <c r="A696" s="103">
        <v>695</v>
      </c>
      <c r="B696" s="143" t="s">
        <v>357</v>
      </c>
    </row>
    <row r="697" spans="1:2" x14ac:dyDescent="0.25">
      <c r="A697" s="103">
        <v>696</v>
      </c>
      <c r="B697" s="143" t="s">
        <v>359</v>
      </c>
    </row>
    <row r="698" spans="1:2" x14ac:dyDescent="0.25">
      <c r="A698" s="103">
        <v>697</v>
      </c>
      <c r="B698" s="143" t="s">
        <v>362</v>
      </c>
    </row>
    <row r="699" spans="1:2" x14ac:dyDescent="0.25">
      <c r="A699" s="103">
        <v>698</v>
      </c>
      <c r="B699" s="144" t="s">
        <v>1215</v>
      </c>
    </row>
    <row r="700" spans="1:2" x14ac:dyDescent="0.25">
      <c r="A700" s="103">
        <v>699</v>
      </c>
      <c r="B700" s="143" t="s">
        <v>364</v>
      </c>
    </row>
    <row r="701" spans="1:2" x14ac:dyDescent="0.25">
      <c r="A701" s="103">
        <v>700</v>
      </c>
      <c r="B701" s="143" t="s">
        <v>365</v>
      </c>
    </row>
    <row r="702" spans="1:2" x14ac:dyDescent="0.25">
      <c r="A702" s="103">
        <v>701</v>
      </c>
      <c r="B702" s="143" t="s">
        <v>368</v>
      </c>
    </row>
    <row r="703" spans="1:2" x14ac:dyDescent="0.25">
      <c r="A703" s="103">
        <v>702</v>
      </c>
      <c r="B703" s="143" t="s">
        <v>369</v>
      </c>
    </row>
    <row r="704" spans="1:2" x14ac:dyDescent="0.25">
      <c r="A704" s="103">
        <v>703</v>
      </c>
      <c r="B704" s="143" t="s">
        <v>371</v>
      </c>
    </row>
    <row r="705" spans="1:2" x14ac:dyDescent="0.25">
      <c r="A705" s="103">
        <v>704</v>
      </c>
      <c r="B705" s="143" t="s">
        <v>372</v>
      </c>
    </row>
    <row r="706" spans="1:2" x14ac:dyDescent="0.25">
      <c r="A706" s="103">
        <v>705</v>
      </c>
      <c r="B706" s="143" t="s">
        <v>374</v>
      </c>
    </row>
    <row r="707" spans="1:2" x14ac:dyDescent="0.25">
      <c r="A707" s="103">
        <v>706</v>
      </c>
      <c r="B707" s="143" t="s">
        <v>375</v>
      </c>
    </row>
    <row r="708" spans="1:2" x14ac:dyDescent="0.25">
      <c r="A708" s="103">
        <v>707</v>
      </c>
      <c r="B708" s="143" t="s">
        <v>171</v>
      </c>
    </row>
    <row r="709" spans="1:2" x14ac:dyDescent="0.25">
      <c r="A709" s="103">
        <v>708</v>
      </c>
      <c r="B709" s="143" t="s">
        <v>378</v>
      </c>
    </row>
    <row r="710" spans="1:2" x14ac:dyDescent="0.25">
      <c r="A710" s="103" t="s">
        <v>1200</v>
      </c>
      <c r="B710" s="143" t="s">
        <v>380</v>
      </c>
    </row>
    <row r="711" spans="1:2" x14ac:dyDescent="0.25">
      <c r="A711" s="103">
        <v>710</v>
      </c>
      <c r="B711" s="143" t="s">
        <v>382</v>
      </c>
    </row>
    <row r="712" spans="1:2" x14ac:dyDescent="0.25">
      <c r="A712" s="103">
        <v>711</v>
      </c>
      <c r="B712" s="143" t="s">
        <v>384</v>
      </c>
    </row>
    <row r="713" spans="1:2" x14ac:dyDescent="0.25">
      <c r="A713" s="103">
        <v>712</v>
      </c>
      <c r="B713" s="143" t="s">
        <v>386</v>
      </c>
    </row>
    <row r="714" spans="1:2" x14ac:dyDescent="0.25">
      <c r="A714" s="103">
        <v>713</v>
      </c>
      <c r="B714" s="143" t="s">
        <v>389</v>
      </c>
    </row>
    <row r="715" spans="1:2" x14ac:dyDescent="0.25">
      <c r="A715" s="103">
        <v>714</v>
      </c>
      <c r="B715" s="143" t="s">
        <v>391</v>
      </c>
    </row>
    <row r="716" spans="1:2" x14ac:dyDescent="0.25">
      <c r="A716" s="103">
        <v>715</v>
      </c>
      <c r="B716" s="143" t="s">
        <v>393</v>
      </c>
    </row>
    <row r="717" spans="1:2" x14ac:dyDescent="0.25">
      <c r="A717" s="103">
        <v>716</v>
      </c>
      <c r="B717" s="143" t="s">
        <v>395</v>
      </c>
    </row>
    <row r="718" spans="1:2" x14ac:dyDescent="0.25">
      <c r="A718" s="103">
        <v>717</v>
      </c>
      <c r="B718" s="143" t="s">
        <v>397</v>
      </c>
    </row>
    <row r="719" spans="1:2" x14ac:dyDescent="0.25">
      <c r="A719" s="103">
        <v>718</v>
      </c>
      <c r="B719" s="143" t="s">
        <v>399</v>
      </c>
    </row>
    <row r="720" spans="1:2" x14ac:dyDescent="0.25">
      <c r="A720" s="103">
        <v>719</v>
      </c>
      <c r="B720" s="143" t="s">
        <v>402</v>
      </c>
    </row>
    <row r="721" spans="1:2" x14ac:dyDescent="0.25">
      <c r="A721" s="103">
        <v>720</v>
      </c>
      <c r="B721" s="143" t="s">
        <v>405</v>
      </c>
    </row>
    <row r="722" spans="1:2" x14ac:dyDescent="0.25">
      <c r="A722" s="103">
        <v>721</v>
      </c>
      <c r="B722" s="143" t="s">
        <v>407</v>
      </c>
    </row>
    <row r="723" spans="1:2" ht="26.4" x14ac:dyDescent="0.25">
      <c r="A723" s="103">
        <v>722</v>
      </c>
      <c r="B723" s="143" t="s">
        <v>409</v>
      </c>
    </row>
    <row r="724" spans="1:2" x14ac:dyDescent="0.25">
      <c r="A724" s="103">
        <v>723</v>
      </c>
      <c r="B724" s="143" t="s">
        <v>411</v>
      </c>
    </row>
    <row r="725" spans="1:2" x14ac:dyDescent="0.25">
      <c r="A725" s="103">
        <v>724</v>
      </c>
      <c r="B725" s="143" t="s">
        <v>413</v>
      </c>
    </row>
    <row r="726" spans="1:2" x14ac:dyDescent="0.25">
      <c r="A726" s="103">
        <v>725</v>
      </c>
      <c r="B726" s="143" t="s">
        <v>414</v>
      </c>
    </row>
    <row r="727" spans="1:2" x14ac:dyDescent="0.25">
      <c r="A727" s="103">
        <v>726</v>
      </c>
      <c r="B727" s="143" t="s">
        <v>416</v>
      </c>
    </row>
    <row r="728" spans="1:2" x14ac:dyDescent="0.25">
      <c r="A728" s="103">
        <v>727</v>
      </c>
      <c r="B728" s="143" t="s">
        <v>418</v>
      </c>
    </row>
    <row r="729" spans="1:2" x14ac:dyDescent="0.25">
      <c r="A729" s="103">
        <v>728</v>
      </c>
      <c r="B729" s="143" t="s">
        <v>420</v>
      </c>
    </row>
    <row r="730" spans="1:2" x14ac:dyDescent="0.25">
      <c r="A730" s="103">
        <v>729</v>
      </c>
      <c r="B730" s="143" t="s">
        <v>422</v>
      </c>
    </row>
    <row r="731" spans="1:2" x14ac:dyDescent="0.25">
      <c r="A731" s="103">
        <v>730</v>
      </c>
      <c r="B731" s="143" t="s">
        <v>423</v>
      </c>
    </row>
    <row r="732" spans="1:2" x14ac:dyDescent="0.25">
      <c r="A732" s="103" t="s">
        <v>1200</v>
      </c>
      <c r="B732" s="143" t="s">
        <v>425</v>
      </c>
    </row>
    <row r="733" spans="1:2" x14ac:dyDescent="0.25">
      <c r="A733" s="103">
        <v>732</v>
      </c>
      <c r="B733" s="143" t="s">
        <v>427</v>
      </c>
    </row>
    <row r="734" spans="1:2" x14ac:dyDescent="0.25">
      <c r="A734" s="103">
        <v>733</v>
      </c>
      <c r="B734" s="143" t="s">
        <v>429</v>
      </c>
    </row>
    <row r="735" spans="1:2" x14ac:dyDescent="0.25">
      <c r="A735" s="103">
        <v>734</v>
      </c>
      <c r="B735" s="143" t="s">
        <v>430</v>
      </c>
    </row>
    <row r="736" spans="1:2" x14ac:dyDescent="0.25">
      <c r="A736" s="103">
        <v>735</v>
      </c>
      <c r="B736" s="143" t="s">
        <v>432</v>
      </c>
    </row>
    <row r="737" spans="1:2" x14ac:dyDescent="0.25">
      <c r="A737" s="103">
        <v>736</v>
      </c>
      <c r="B737" s="143" t="s">
        <v>433</v>
      </c>
    </row>
    <row r="738" spans="1:2" x14ac:dyDescent="0.25">
      <c r="A738" s="103">
        <v>737</v>
      </c>
      <c r="B738" s="143" t="s">
        <v>435</v>
      </c>
    </row>
    <row r="739" spans="1:2" x14ac:dyDescent="0.25">
      <c r="A739" s="103">
        <v>738</v>
      </c>
      <c r="B739" s="143" t="s">
        <v>437</v>
      </c>
    </row>
    <row r="740" spans="1:2" x14ac:dyDescent="0.25">
      <c r="A740" s="103">
        <v>739</v>
      </c>
      <c r="B740" s="143" t="s">
        <v>439</v>
      </c>
    </row>
    <row r="741" spans="1:2" x14ac:dyDescent="0.25">
      <c r="A741" s="103">
        <v>740</v>
      </c>
      <c r="B741" s="143" t="s">
        <v>441</v>
      </c>
    </row>
    <row r="742" spans="1:2" x14ac:dyDescent="0.25">
      <c r="A742" s="103">
        <v>741</v>
      </c>
      <c r="B742" s="143" t="s">
        <v>443</v>
      </c>
    </row>
    <row r="743" spans="1:2" x14ac:dyDescent="0.25">
      <c r="A743" s="103">
        <v>742</v>
      </c>
      <c r="B743" s="143" t="s">
        <v>445</v>
      </c>
    </row>
    <row r="744" spans="1:2" x14ac:dyDescent="0.25">
      <c r="A744" s="103">
        <v>743</v>
      </c>
      <c r="B744" s="143" t="s">
        <v>447</v>
      </c>
    </row>
    <row r="745" spans="1:2" x14ac:dyDescent="0.25">
      <c r="A745" s="103">
        <v>744</v>
      </c>
      <c r="B745" s="143" t="s">
        <v>449</v>
      </c>
    </row>
    <row r="746" spans="1:2" x14ac:dyDescent="0.25">
      <c r="A746" s="103">
        <v>745</v>
      </c>
      <c r="B746" s="143" t="s">
        <v>451</v>
      </c>
    </row>
    <row r="747" spans="1:2" x14ac:dyDescent="0.25">
      <c r="A747" s="103">
        <v>746</v>
      </c>
      <c r="B747" s="143" t="s">
        <v>453</v>
      </c>
    </row>
    <row r="748" spans="1:2" x14ac:dyDescent="0.25">
      <c r="A748" s="103">
        <v>747</v>
      </c>
      <c r="B748" s="143" t="s">
        <v>455</v>
      </c>
    </row>
    <row r="749" spans="1:2" x14ac:dyDescent="0.25">
      <c r="A749" s="103">
        <v>748</v>
      </c>
      <c r="B749" s="143" t="s">
        <v>457</v>
      </c>
    </row>
    <row r="750" spans="1:2" x14ac:dyDescent="0.25">
      <c r="A750" s="103">
        <v>749</v>
      </c>
      <c r="B750" s="143" t="s">
        <v>458</v>
      </c>
    </row>
    <row r="751" spans="1:2" x14ac:dyDescent="0.25">
      <c r="A751" s="103">
        <v>750</v>
      </c>
      <c r="B751" s="143" t="s">
        <v>460</v>
      </c>
    </row>
    <row r="752" spans="1:2" x14ac:dyDescent="0.25">
      <c r="A752" s="103">
        <v>751</v>
      </c>
      <c r="B752" s="143" t="s">
        <v>462</v>
      </c>
    </row>
    <row r="753" spans="1:2" x14ac:dyDescent="0.25">
      <c r="A753" s="103">
        <v>752</v>
      </c>
      <c r="B753" s="143" t="s">
        <v>464</v>
      </c>
    </row>
    <row r="754" spans="1:2" x14ac:dyDescent="0.25">
      <c r="A754" s="103">
        <v>753</v>
      </c>
      <c r="B754" s="143" t="s">
        <v>466</v>
      </c>
    </row>
    <row r="755" spans="1:2" x14ac:dyDescent="0.25">
      <c r="A755" s="103">
        <v>754</v>
      </c>
      <c r="B755" s="143" t="s">
        <v>468</v>
      </c>
    </row>
    <row r="756" spans="1:2" x14ac:dyDescent="0.25">
      <c r="A756" s="103">
        <v>755</v>
      </c>
      <c r="B756" s="143" t="s">
        <v>470</v>
      </c>
    </row>
    <row r="757" spans="1:2" x14ac:dyDescent="0.25">
      <c r="A757" s="103">
        <v>756</v>
      </c>
      <c r="B757" s="143" t="s">
        <v>472</v>
      </c>
    </row>
    <row r="758" spans="1:2" x14ac:dyDescent="0.25">
      <c r="A758" s="103">
        <v>757</v>
      </c>
      <c r="B758" s="143" t="s">
        <v>474</v>
      </c>
    </row>
    <row r="759" spans="1:2" x14ac:dyDescent="0.25">
      <c r="A759" s="103">
        <v>758</v>
      </c>
      <c r="B759" s="143" t="s">
        <v>476</v>
      </c>
    </row>
    <row r="760" spans="1:2" x14ac:dyDescent="0.25">
      <c r="A760" s="103">
        <v>759</v>
      </c>
      <c r="B760" s="143" t="s">
        <v>477</v>
      </c>
    </row>
    <row r="761" spans="1:2" x14ac:dyDescent="0.25">
      <c r="A761" s="103">
        <v>760</v>
      </c>
      <c r="B761" s="143" t="s">
        <v>478</v>
      </c>
    </row>
    <row r="762" spans="1:2" x14ac:dyDescent="0.25">
      <c r="A762" s="103">
        <v>761</v>
      </c>
      <c r="B762" s="143" t="s">
        <v>479</v>
      </c>
    </row>
    <row r="763" spans="1:2" x14ac:dyDescent="0.25">
      <c r="A763" s="103">
        <v>762</v>
      </c>
      <c r="B763" s="143" t="s">
        <v>480</v>
      </c>
    </row>
    <row r="764" spans="1:2" x14ac:dyDescent="0.25">
      <c r="A764" s="103">
        <v>763</v>
      </c>
      <c r="B764" s="143" t="s">
        <v>481</v>
      </c>
    </row>
    <row r="765" spans="1:2" x14ac:dyDescent="0.25">
      <c r="A765" s="103">
        <v>764</v>
      </c>
      <c r="B765" s="143" t="s">
        <v>483</v>
      </c>
    </row>
    <row r="766" spans="1:2" x14ac:dyDescent="0.25">
      <c r="A766" s="103">
        <v>765</v>
      </c>
      <c r="B766" s="143" t="s">
        <v>485</v>
      </c>
    </row>
    <row r="767" spans="1:2" x14ac:dyDescent="0.25">
      <c r="A767" s="103">
        <v>766</v>
      </c>
      <c r="B767" s="143" t="s">
        <v>487</v>
      </c>
    </row>
    <row r="768" spans="1:2" x14ac:dyDescent="0.25">
      <c r="A768" s="103">
        <v>767</v>
      </c>
      <c r="B768" s="143" t="s">
        <v>489</v>
      </c>
    </row>
    <row r="769" spans="1:2" x14ac:dyDescent="0.25">
      <c r="A769" s="103">
        <v>768</v>
      </c>
      <c r="B769" s="143" t="s">
        <v>491</v>
      </c>
    </row>
    <row r="770" spans="1:2" x14ac:dyDescent="0.25">
      <c r="A770" s="103">
        <v>769</v>
      </c>
      <c r="B770" s="144" t="s">
        <v>1209</v>
      </c>
    </row>
    <row r="771" spans="1:2" x14ac:dyDescent="0.25">
      <c r="A771" s="103">
        <v>770</v>
      </c>
      <c r="B771" s="143" t="s">
        <v>494</v>
      </c>
    </row>
    <row r="772" spans="1:2" x14ac:dyDescent="0.25">
      <c r="A772" s="103">
        <v>771</v>
      </c>
      <c r="B772" s="143" t="s">
        <v>496</v>
      </c>
    </row>
    <row r="773" spans="1:2" x14ac:dyDescent="0.25">
      <c r="A773" s="103">
        <v>772</v>
      </c>
      <c r="B773" s="143" t="s">
        <v>497</v>
      </c>
    </row>
    <row r="774" spans="1:2" x14ac:dyDescent="0.25">
      <c r="A774" s="103">
        <v>773</v>
      </c>
      <c r="B774" s="143" t="s">
        <v>1229</v>
      </c>
    </row>
    <row r="775" spans="1:2" x14ac:dyDescent="0.25">
      <c r="A775" s="103">
        <v>774</v>
      </c>
      <c r="B775" s="143" t="s">
        <v>499</v>
      </c>
    </row>
    <row r="776" spans="1:2" x14ac:dyDescent="0.25">
      <c r="A776" s="103">
        <v>775</v>
      </c>
      <c r="B776" s="143" t="s">
        <v>501</v>
      </c>
    </row>
    <row r="777" spans="1:2" x14ac:dyDescent="0.25">
      <c r="A777" s="103">
        <v>776</v>
      </c>
      <c r="B777" s="143" t="s">
        <v>32</v>
      </c>
    </row>
    <row r="778" spans="1:2" x14ac:dyDescent="0.25">
      <c r="A778" s="103">
        <v>777</v>
      </c>
      <c r="B778" s="143" t="s">
        <v>503</v>
      </c>
    </row>
    <row r="779" spans="1:2" x14ac:dyDescent="0.25">
      <c r="A779" s="103">
        <v>778</v>
      </c>
      <c r="B779" s="143" t="s">
        <v>504</v>
      </c>
    </row>
    <row r="780" spans="1:2" x14ac:dyDescent="0.25">
      <c r="A780" s="103">
        <v>779</v>
      </c>
      <c r="B780" s="143" t="s">
        <v>505</v>
      </c>
    </row>
    <row r="781" spans="1:2" x14ac:dyDescent="0.25">
      <c r="A781" s="103">
        <v>780</v>
      </c>
      <c r="B781" s="143" t="s">
        <v>508</v>
      </c>
    </row>
    <row r="782" spans="1:2" x14ac:dyDescent="0.25">
      <c r="A782" s="103">
        <v>781</v>
      </c>
      <c r="B782" s="143" t="s">
        <v>510</v>
      </c>
    </row>
    <row r="783" spans="1:2" x14ac:dyDescent="0.25">
      <c r="A783" s="103">
        <v>782</v>
      </c>
      <c r="B783" s="143" t="s">
        <v>512</v>
      </c>
    </row>
    <row r="784" spans="1:2" x14ac:dyDescent="0.25">
      <c r="A784" s="103">
        <v>783</v>
      </c>
      <c r="B784" s="143" t="s">
        <v>514</v>
      </c>
    </row>
    <row r="785" spans="1:2" ht="49.2" x14ac:dyDescent="0.25">
      <c r="A785" s="103" t="s">
        <v>1200</v>
      </c>
      <c r="B785" s="113" t="s">
        <v>953</v>
      </c>
    </row>
    <row r="786" spans="1:2" x14ac:dyDescent="0.25">
      <c r="A786" s="103" t="s">
        <v>1200</v>
      </c>
      <c r="B786" s="157" t="s">
        <v>954</v>
      </c>
    </row>
    <row r="787" spans="1:2" x14ac:dyDescent="0.25">
      <c r="A787" s="103" t="s">
        <v>1200</v>
      </c>
      <c r="B787" s="157" t="s">
        <v>955</v>
      </c>
    </row>
    <row r="788" spans="1:2" x14ac:dyDescent="0.25">
      <c r="A788" s="103" t="s">
        <v>1200</v>
      </c>
      <c r="B788" s="157" t="s">
        <v>956</v>
      </c>
    </row>
    <row r="789" spans="1:2" ht="30.6" x14ac:dyDescent="0.25">
      <c r="A789" s="103" t="s">
        <v>1200</v>
      </c>
      <c r="B789" s="149" t="s">
        <v>957</v>
      </c>
    </row>
    <row r="790" spans="1:2" ht="20.399999999999999" x14ac:dyDescent="0.25">
      <c r="A790" s="103" t="s">
        <v>1200</v>
      </c>
      <c r="B790" s="82" t="s">
        <v>958</v>
      </c>
    </row>
    <row r="791" spans="1:2" x14ac:dyDescent="0.25">
      <c r="A791" s="103" t="s">
        <v>1200</v>
      </c>
      <c r="B791" s="82" t="s">
        <v>959</v>
      </c>
    </row>
    <row r="792" spans="1:2" x14ac:dyDescent="0.25">
      <c r="A792" s="103" t="s">
        <v>1200</v>
      </c>
      <c r="B792" s="82" t="s">
        <v>960</v>
      </c>
    </row>
    <row r="793" spans="1:2" x14ac:dyDescent="0.25">
      <c r="A793" s="103" t="s">
        <v>1200</v>
      </c>
      <c r="B793" s="82" t="s">
        <v>961</v>
      </c>
    </row>
    <row r="794" spans="1:2" x14ac:dyDescent="0.25">
      <c r="A794" s="103" t="s">
        <v>1200</v>
      </c>
      <c r="B794" s="111" t="s">
        <v>962</v>
      </c>
    </row>
    <row r="795" spans="1:2" ht="17.399999999999999" x14ac:dyDescent="0.25">
      <c r="A795" s="103" t="s">
        <v>1200</v>
      </c>
      <c r="B795" s="70" t="s">
        <v>963</v>
      </c>
    </row>
    <row r="796" spans="1:2" x14ac:dyDescent="0.25">
      <c r="A796" s="103" t="s">
        <v>1200</v>
      </c>
      <c r="B796" s="63" t="s">
        <v>964</v>
      </c>
    </row>
    <row r="797" spans="1:2" ht="20.399999999999999" x14ac:dyDescent="0.25">
      <c r="A797" s="103" t="s">
        <v>1200</v>
      </c>
      <c r="B797" s="79" t="s">
        <v>965</v>
      </c>
    </row>
    <row r="798" spans="1:2" ht="26.4" x14ac:dyDescent="0.25">
      <c r="A798" s="103" t="s">
        <v>1200</v>
      </c>
      <c r="B798" s="150" t="s">
        <v>966</v>
      </c>
    </row>
    <row r="799" spans="1:2" ht="20.399999999999999" x14ac:dyDescent="0.25">
      <c r="A799" s="103" t="s">
        <v>1200</v>
      </c>
      <c r="B799" s="79" t="s">
        <v>967</v>
      </c>
    </row>
    <row r="800" spans="1:2" ht="26.4" x14ac:dyDescent="0.25">
      <c r="A800" s="103" t="s">
        <v>1200</v>
      </c>
      <c r="B800" s="63" t="s">
        <v>968</v>
      </c>
    </row>
    <row r="801" spans="1:2" ht="26.4" x14ac:dyDescent="0.25">
      <c r="A801" s="103" t="s">
        <v>1200</v>
      </c>
      <c r="B801" s="63" t="s">
        <v>969</v>
      </c>
    </row>
    <row r="802" spans="1:2" ht="15.6" x14ac:dyDescent="0.25">
      <c r="A802" s="103" t="s">
        <v>1200</v>
      </c>
      <c r="B802" s="107" t="s">
        <v>970</v>
      </c>
    </row>
    <row r="803" spans="1:2" x14ac:dyDescent="0.25">
      <c r="A803" s="103" t="s">
        <v>1200</v>
      </c>
      <c r="B803" s="77" t="s">
        <v>971</v>
      </c>
    </row>
    <row r="804" spans="1:2" ht="20.399999999999999" x14ac:dyDescent="0.25">
      <c r="A804" s="103" t="s">
        <v>1200</v>
      </c>
      <c r="B804" s="79" t="s">
        <v>972</v>
      </c>
    </row>
    <row r="805" spans="1:2" x14ac:dyDescent="0.25">
      <c r="A805" s="103" t="s">
        <v>1200</v>
      </c>
      <c r="B805" s="81" t="s">
        <v>973</v>
      </c>
    </row>
    <row r="806" spans="1:2" x14ac:dyDescent="0.25">
      <c r="A806" s="103" t="s">
        <v>1200</v>
      </c>
      <c r="B806" s="81" t="s">
        <v>974</v>
      </c>
    </row>
    <row r="807" spans="1:2" ht="26.4" x14ac:dyDescent="0.25">
      <c r="A807" s="103" t="s">
        <v>1200</v>
      </c>
      <c r="B807" s="77" t="s">
        <v>975</v>
      </c>
    </row>
    <row r="808" spans="1:2" x14ac:dyDescent="0.25">
      <c r="A808" s="103" t="s">
        <v>1200</v>
      </c>
      <c r="B808" s="30" t="s">
        <v>976</v>
      </c>
    </row>
    <row r="809" spans="1:2" ht="26.4" x14ac:dyDescent="0.25">
      <c r="A809" s="103" t="s">
        <v>1200</v>
      </c>
      <c r="B809" s="2" t="s">
        <v>977</v>
      </c>
    </row>
    <row r="810" spans="1:2" ht="15.6" x14ac:dyDescent="0.25">
      <c r="A810" s="103" t="s">
        <v>1200</v>
      </c>
      <c r="B810" s="107" t="s">
        <v>978</v>
      </c>
    </row>
    <row r="811" spans="1:2" x14ac:dyDescent="0.25">
      <c r="A811" s="103" t="s">
        <v>1200</v>
      </c>
      <c r="B811" s="77" t="s">
        <v>979</v>
      </c>
    </row>
    <row r="812" spans="1:2" ht="20.399999999999999" x14ac:dyDescent="0.25">
      <c r="A812" s="103" t="s">
        <v>1200</v>
      </c>
      <c r="B812" s="79" t="s">
        <v>980</v>
      </c>
    </row>
    <row r="813" spans="1:2" ht="26.4" x14ac:dyDescent="0.25">
      <c r="A813" s="103" t="s">
        <v>1200</v>
      </c>
      <c r="B813" s="151" t="s">
        <v>981</v>
      </c>
    </row>
    <row r="814" spans="1:2" x14ac:dyDescent="0.25">
      <c r="A814" s="103" t="s">
        <v>1200</v>
      </c>
      <c r="B814" s="151" t="s">
        <v>982</v>
      </c>
    </row>
    <row r="815" spans="1:2" ht="26.4" x14ac:dyDescent="0.25">
      <c r="A815" s="103" t="s">
        <v>1200</v>
      </c>
      <c r="B815" s="77" t="s">
        <v>983</v>
      </c>
    </row>
    <row r="816" spans="1:2" ht="26.4" x14ac:dyDescent="0.25">
      <c r="A816" s="103" t="s">
        <v>1200</v>
      </c>
      <c r="B816" s="2" t="s">
        <v>984</v>
      </c>
    </row>
    <row r="817" spans="1:2" x14ac:dyDescent="0.25">
      <c r="A817" s="103" t="s">
        <v>1200</v>
      </c>
      <c r="B817" s="157" t="s">
        <v>985</v>
      </c>
    </row>
    <row r="818" spans="1:2" x14ac:dyDescent="0.25">
      <c r="A818" s="103" t="s">
        <v>1200</v>
      </c>
      <c r="B818" s="152" t="s">
        <v>986</v>
      </c>
    </row>
    <row r="819" spans="1:2" x14ac:dyDescent="0.25">
      <c r="A819" s="103" t="s">
        <v>1200</v>
      </c>
      <c r="B819" s="152" t="s">
        <v>987</v>
      </c>
    </row>
    <row r="820" spans="1:2" x14ac:dyDescent="0.25">
      <c r="A820" s="103" t="s">
        <v>1200</v>
      </c>
      <c r="B820" s="153" t="s">
        <v>988</v>
      </c>
    </row>
    <row r="821" spans="1:2" x14ac:dyDescent="0.25">
      <c r="A821" s="103" t="s">
        <v>1200</v>
      </c>
      <c r="B821" s="153" t="s">
        <v>989</v>
      </c>
    </row>
    <row r="822" spans="1:2" ht="26.4" x14ac:dyDescent="0.25">
      <c r="A822" s="103" t="s">
        <v>1200</v>
      </c>
      <c r="B822" s="154" t="s">
        <v>990</v>
      </c>
    </row>
    <row r="823" spans="1:2" ht="40.799999999999997" x14ac:dyDescent="0.25">
      <c r="A823" s="103">
        <v>822</v>
      </c>
      <c r="B823" s="30" t="s">
        <v>926</v>
      </c>
    </row>
    <row r="824" spans="1:2" ht="14.4" x14ac:dyDescent="0.25">
      <c r="A824" s="103">
        <v>823</v>
      </c>
      <c r="B824" s="188" t="s">
        <v>946</v>
      </c>
    </row>
    <row r="825" spans="1:2" ht="14.4" x14ac:dyDescent="0.25">
      <c r="A825" s="103">
        <v>824</v>
      </c>
      <c r="B825" s="188" t="s">
        <v>952</v>
      </c>
    </row>
    <row r="826" spans="1:2" ht="14.4" x14ac:dyDescent="0.25">
      <c r="A826" s="103">
        <v>825</v>
      </c>
      <c r="B826" s="188" t="s">
        <v>947</v>
      </c>
    </row>
    <row r="827" spans="1:2" ht="14.4" x14ac:dyDescent="0.25">
      <c r="A827" s="103">
        <v>826</v>
      </c>
      <c r="B827" s="188" t="s">
        <v>948</v>
      </c>
    </row>
    <row r="828" spans="1:2" ht="14.4" x14ac:dyDescent="0.25">
      <c r="A828" s="103">
        <v>827</v>
      </c>
      <c r="B828" s="188" t="s">
        <v>949</v>
      </c>
    </row>
    <row r="829" spans="1:2" ht="14.4" x14ac:dyDescent="0.25">
      <c r="A829" s="103">
        <v>828</v>
      </c>
      <c r="B829" s="188" t="s">
        <v>950</v>
      </c>
    </row>
    <row r="830" spans="1:2" ht="14.4" x14ac:dyDescent="0.25">
      <c r="A830" s="103">
        <v>829</v>
      </c>
      <c r="B830" s="188" t="s">
        <v>951</v>
      </c>
    </row>
    <row r="831" spans="1:2" x14ac:dyDescent="0.25">
      <c r="A831" s="103">
        <v>830</v>
      </c>
      <c r="B831" s="189" t="s">
        <v>927</v>
      </c>
    </row>
    <row r="832" spans="1:2" x14ac:dyDescent="0.25">
      <c r="A832" s="103">
        <v>831</v>
      </c>
      <c r="B832" s="89" t="s">
        <v>991</v>
      </c>
    </row>
    <row r="833" spans="1:3" ht="34.799999999999997" x14ac:dyDescent="0.25">
      <c r="A833" s="103" t="s">
        <v>1200</v>
      </c>
      <c r="B833" s="190" t="s">
        <v>992</v>
      </c>
    </row>
    <row r="834" spans="1:3" ht="40.799999999999997" x14ac:dyDescent="0.25">
      <c r="A834" s="103" t="s">
        <v>1200</v>
      </c>
      <c r="B834" s="17" t="s">
        <v>993</v>
      </c>
    </row>
    <row r="835" spans="1:3" ht="39.6" x14ac:dyDescent="0.25">
      <c r="A835" s="103" t="s">
        <v>1200</v>
      </c>
      <c r="B835" s="2" t="s">
        <v>994</v>
      </c>
    </row>
    <row r="836" spans="1:3" ht="20.399999999999999" x14ac:dyDescent="0.25">
      <c r="A836" s="103" t="s">
        <v>1200</v>
      </c>
      <c r="B836" s="96" t="s">
        <v>995</v>
      </c>
    </row>
    <row r="837" spans="1:3" ht="26.4" x14ac:dyDescent="0.25">
      <c r="A837" s="103" t="s">
        <v>1200</v>
      </c>
      <c r="B837" s="2" t="s">
        <v>996</v>
      </c>
    </row>
    <row r="838" spans="1:3" x14ac:dyDescent="0.25">
      <c r="A838" s="103">
        <v>837</v>
      </c>
      <c r="B838" s="155" t="s">
        <v>999</v>
      </c>
      <c r="C838" s="156"/>
    </row>
    <row r="839" spans="1:3" ht="45.6" x14ac:dyDescent="0.25">
      <c r="A839" s="103" t="s">
        <v>1200</v>
      </c>
      <c r="B839" s="87" t="s">
        <v>1001</v>
      </c>
    </row>
    <row r="840" spans="1:3" s="191" customFormat="1" ht="24.6" x14ac:dyDescent="0.25">
      <c r="A840" s="103"/>
      <c r="B840" s="175" t="s">
        <v>1201</v>
      </c>
    </row>
    <row r="841" spans="1:3" ht="49.2" x14ac:dyDescent="0.25">
      <c r="A841" s="103">
        <v>1000</v>
      </c>
      <c r="B841" s="113" t="s">
        <v>1011</v>
      </c>
    </row>
    <row r="842" spans="1:3" x14ac:dyDescent="0.25">
      <c r="A842" s="103">
        <v>1001</v>
      </c>
      <c r="B842" s="171" t="s">
        <v>1043</v>
      </c>
    </row>
    <row r="843" spans="1:3" x14ac:dyDescent="0.25">
      <c r="A843" s="103" t="s">
        <v>1200</v>
      </c>
      <c r="B843" s="171" t="s">
        <v>1140</v>
      </c>
    </row>
    <row r="844" spans="1:3" x14ac:dyDescent="0.25">
      <c r="A844" s="103">
        <v>1003</v>
      </c>
      <c r="B844" s="171" t="s">
        <v>1078</v>
      </c>
    </row>
    <row r="845" spans="1:3" x14ac:dyDescent="0.25">
      <c r="A845" s="103">
        <v>1004</v>
      </c>
      <c r="B845" s="171" t="s">
        <v>1089</v>
      </c>
    </row>
    <row r="846" spans="1:3" x14ac:dyDescent="0.25">
      <c r="A846" s="103">
        <v>1005</v>
      </c>
      <c r="B846" s="192" t="s">
        <v>1096</v>
      </c>
    </row>
    <row r="847" spans="1:3" x14ac:dyDescent="0.25">
      <c r="A847" s="103">
        <v>1006</v>
      </c>
      <c r="B847" s="14" t="s">
        <v>1163</v>
      </c>
    </row>
    <row r="848" spans="1:3" ht="39.6" x14ac:dyDescent="0.25">
      <c r="A848" s="103">
        <v>1007</v>
      </c>
      <c r="B848" s="64" t="s">
        <v>1176</v>
      </c>
    </row>
    <row r="849" spans="1:2" x14ac:dyDescent="0.25">
      <c r="A849" s="103">
        <v>1008</v>
      </c>
      <c r="B849" s="89" t="s">
        <v>1177</v>
      </c>
    </row>
    <row r="850" spans="1:2" x14ac:dyDescent="0.25">
      <c r="A850" s="103">
        <v>1009</v>
      </c>
      <c r="B850" s="163" t="s">
        <v>1159</v>
      </c>
    </row>
    <row r="851" spans="1:2" ht="39.6" x14ac:dyDescent="0.25">
      <c r="A851" s="103">
        <v>1010</v>
      </c>
      <c r="B851" s="89" t="s">
        <v>1178</v>
      </c>
    </row>
    <row r="852" spans="1:2" x14ac:dyDescent="0.25">
      <c r="A852" s="103" t="s">
        <v>1200</v>
      </c>
      <c r="B852" s="89" t="s">
        <v>1162</v>
      </c>
    </row>
    <row r="853" spans="1:2" x14ac:dyDescent="0.25">
      <c r="A853" s="103" t="s">
        <v>1200</v>
      </c>
      <c r="B853" s="162" t="s">
        <v>1161</v>
      </c>
    </row>
    <row r="854" spans="1:2" x14ac:dyDescent="0.25">
      <c r="A854" s="103">
        <v>1013</v>
      </c>
      <c r="B854" s="163" t="s">
        <v>1160</v>
      </c>
    </row>
    <row r="855" spans="1:2" ht="52.8" x14ac:dyDescent="0.25">
      <c r="A855" s="103">
        <v>1014</v>
      </c>
      <c r="B855" s="89" t="s">
        <v>1194</v>
      </c>
    </row>
    <row r="856" spans="1:2" ht="39.6" x14ac:dyDescent="0.25">
      <c r="A856" s="103">
        <v>1015</v>
      </c>
      <c r="B856" s="89" t="s">
        <v>1195</v>
      </c>
    </row>
    <row r="857" spans="1:2" x14ac:dyDescent="0.25">
      <c r="A857" s="103">
        <v>1016</v>
      </c>
      <c r="B857" s="163" t="s">
        <v>1196</v>
      </c>
    </row>
    <row r="858" spans="1:2" x14ac:dyDescent="0.25">
      <c r="A858" s="103">
        <v>1017</v>
      </c>
      <c r="B858" s="63" t="s">
        <v>1167</v>
      </c>
    </row>
    <row r="859" spans="1:2" ht="39.6" x14ac:dyDescent="0.25">
      <c r="A859" s="103">
        <v>1018</v>
      </c>
      <c r="B859" s="89" t="s">
        <v>1179</v>
      </c>
    </row>
    <row r="860" spans="1:2" ht="39.6" x14ac:dyDescent="0.25">
      <c r="A860" s="103">
        <v>1019</v>
      </c>
      <c r="B860" s="89" t="s">
        <v>1180</v>
      </c>
    </row>
    <row r="861" spans="1:2" x14ac:dyDescent="0.25">
      <c r="A861" s="103">
        <v>1020</v>
      </c>
      <c r="B861" s="89" t="s">
        <v>1181</v>
      </c>
    </row>
    <row r="862" spans="1:2" x14ac:dyDescent="0.25">
      <c r="A862" s="103">
        <v>1021</v>
      </c>
      <c r="B862" s="163" t="s">
        <v>1164</v>
      </c>
    </row>
    <row r="863" spans="1:2" ht="26.4" x14ac:dyDescent="0.25">
      <c r="A863" s="103">
        <v>1022</v>
      </c>
      <c r="B863" s="89" t="s">
        <v>1182</v>
      </c>
    </row>
    <row r="864" spans="1:2" x14ac:dyDescent="0.25">
      <c r="A864" s="103">
        <v>1023</v>
      </c>
      <c r="B864" s="63" t="s">
        <v>1165</v>
      </c>
    </row>
    <row r="865" spans="1:2" ht="66" x14ac:dyDescent="0.25">
      <c r="A865" s="103">
        <v>1024</v>
      </c>
      <c r="B865" s="89" t="s">
        <v>1183</v>
      </c>
    </row>
    <row r="866" spans="1:2" ht="39.6" x14ac:dyDescent="0.25">
      <c r="A866" s="103">
        <v>1025</v>
      </c>
      <c r="B866" s="89" t="s">
        <v>1184</v>
      </c>
    </row>
    <row r="867" spans="1:2" ht="26.4" x14ac:dyDescent="0.25">
      <c r="A867" s="103">
        <v>1026</v>
      </c>
      <c r="B867" s="89" t="s">
        <v>1185</v>
      </c>
    </row>
    <row r="868" spans="1:2" ht="26.4" x14ac:dyDescent="0.25">
      <c r="A868" s="103">
        <v>1027</v>
      </c>
      <c r="B868" s="89" t="s">
        <v>1168</v>
      </c>
    </row>
    <row r="869" spans="1:2" ht="39.6" x14ac:dyDescent="0.25">
      <c r="A869" s="103">
        <v>1028</v>
      </c>
      <c r="B869" s="89" t="s">
        <v>1186</v>
      </c>
    </row>
    <row r="870" spans="1:2" ht="39.6" x14ac:dyDescent="0.25">
      <c r="A870" s="103">
        <v>1029</v>
      </c>
      <c r="B870" s="89" t="s">
        <v>1170</v>
      </c>
    </row>
    <row r="871" spans="1:2" x14ac:dyDescent="0.25">
      <c r="A871" s="103">
        <v>1030</v>
      </c>
      <c r="B871" s="170" t="s">
        <v>1026</v>
      </c>
    </row>
    <row r="872" spans="1:2" ht="66" x14ac:dyDescent="0.25">
      <c r="A872" s="103">
        <v>1031</v>
      </c>
      <c r="B872" s="89" t="s">
        <v>1187</v>
      </c>
    </row>
    <row r="873" spans="1:2" x14ac:dyDescent="0.25">
      <c r="A873" s="103">
        <v>1032</v>
      </c>
      <c r="B873" s="63" t="s">
        <v>1188</v>
      </c>
    </row>
    <row r="874" spans="1:2" ht="26.4" x14ac:dyDescent="0.25">
      <c r="A874" s="103">
        <v>1033</v>
      </c>
      <c r="B874" s="89" t="s">
        <v>1189</v>
      </c>
    </row>
    <row r="875" spans="1:2" ht="34.799999999999997" x14ac:dyDescent="0.25">
      <c r="A875" s="103" t="s">
        <v>1200</v>
      </c>
      <c r="B875" s="190" t="s">
        <v>1204</v>
      </c>
    </row>
    <row r="876" spans="1:2" x14ac:dyDescent="0.25">
      <c r="A876" s="103">
        <v>1035</v>
      </c>
      <c r="B876" s="193" t="s">
        <v>1166</v>
      </c>
    </row>
    <row r="877" spans="1:2" ht="66" x14ac:dyDescent="0.25">
      <c r="A877" s="103">
        <v>1036</v>
      </c>
      <c r="B877" s="64" t="s">
        <v>1171</v>
      </c>
    </row>
    <row r="878" spans="1:2" ht="26.4" x14ac:dyDescent="0.25">
      <c r="A878" s="103" t="s">
        <v>1200</v>
      </c>
      <c r="B878" s="14" t="s">
        <v>1172</v>
      </c>
    </row>
    <row r="879" spans="1:2" ht="52.8" x14ac:dyDescent="0.25">
      <c r="A879" s="103">
        <v>1038</v>
      </c>
      <c r="B879" s="14" t="s">
        <v>1190</v>
      </c>
    </row>
    <row r="880" spans="1:2" ht="26.4" x14ac:dyDescent="0.25">
      <c r="A880" s="103">
        <v>1039</v>
      </c>
      <c r="B880" s="14" t="s">
        <v>1191</v>
      </c>
    </row>
    <row r="881" spans="1:2" ht="39.6" x14ac:dyDescent="0.25">
      <c r="A881" s="103">
        <v>1040</v>
      </c>
      <c r="B881" s="66" t="s">
        <v>1173</v>
      </c>
    </row>
    <row r="882" spans="1:2" ht="26.4" x14ac:dyDescent="0.25">
      <c r="A882" s="103">
        <v>1041</v>
      </c>
      <c r="B882" s="64" t="s">
        <v>1012</v>
      </c>
    </row>
    <row r="883" spans="1:2" ht="30.6" x14ac:dyDescent="0.25">
      <c r="A883" s="103">
        <v>1042</v>
      </c>
      <c r="B883" s="17" t="s">
        <v>1126</v>
      </c>
    </row>
    <row r="884" spans="1:2" ht="20.399999999999999" x14ac:dyDescent="0.25">
      <c r="A884" s="103">
        <v>1043</v>
      </c>
      <c r="B884" s="17" t="s">
        <v>1127</v>
      </c>
    </row>
    <row r="885" spans="1:2" ht="20.399999999999999" x14ac:dyDescent="0.25">
      <c r="A885" s="103">
        <v>1044</v>
      </c>
      <c r="B885" s="17" t="s">
        <v>1020</v>
      </c>
    </row>
    <row r="886" spans="1:2" x14ac:dyDescent="0.25">
      <c r="A886" s="103">
        <v>1045</v>
      </c>
      <c r="B886" s="172" t="s">
        <v>1017</v>
      </c>
    </row>
    <row r="887" spans="1:2" x14ac:dyDescent="0.25">
      <c r="A887" s="103">
        <v>1046</v>
      </c>
      <c r="B887" s="172" t="s">
        <v>1018</v>
      </c>
    </row>
    <row r="888" spans="1:2" x14ac:dyDescent="0.25">
      <c r="A888" s="103">
        <v>1047</v>
      </c>
      <c r="B888" s="17" t="s">
        <v>1019</v>
      </c>
    </row>
    <row r="889" spans="1:2" x14ac:dyDescent="0.25">
      <c r="A889" s="103">
        <v>1048</v>
      </c>
      <c r="B889" s="63" t="s">
        <v>1128</v>
      </c>
    </row>
    <row r="890" spans="1:2" x14ac:dyDescent="0.25">
      <c r="A890" s="103">
        <v>1049</v>
      </c>
      <c r="B890" s="177" t="s">
        <v>1121</v>
      </c>
    </row>
    <row r="891" spans="1:2" x14ac:dyDescent="0.25">
      <c r="A891" s="103">
        <v>1050</v>
      </c>
      <c r="B891" s="177" t="s">
        <v>1122</v>
      </c>
    </row>
    <row r="892" spans="1:2" ht="20.399999999999999" x14ac:dyDescent="0.25">
      <c r="A892" s="103">
        <v>1051</v>
      </c>
      <c r="B892" s="17" t="s">
        <v>1123</v>
      </c>
    </row>
    <row r="893" spans="1:2" ht="39.6" x14ac:dyDescent="0.25">
      <c r="A893" s="103">
        <v>1052</v>
      </c>
      <c r="B893" s="89" t="s">
        <v>1130</v>
      </c>
    </row>
    <row r="894" spans="1:2" ht="26.4" x14ac:dyDescent="0.25">
      <c r="A894" s="103">
        <v>1053</v>
      </c>
      <c r="B894" s="89" t="s">
        <v>1131</v>
      </c>
    </row>
    <row r="895" spans="1:2" ht="39.6" x14ac:dyDescent="0.25">
      <c r="A895" s="103">
        <v>1054</v>
      </c>
      <c r="B895" s="89" t="s">
        <v>1129</v>
      </c>
    </row>
    <row r="896" spans="1:2" ht="39.6" x14ac:dyDescent="0.25">
      <c r="A896" s="103">
        <v>1055</v>
      </c>
      <c r="B896" s="89" t="s">
        <v>1132</v>
      </c>
    </row>
    <row r="897" spans="1:2" x14ac:dyDescent="0.25">
      <c r="A897" s="103">
        <v>1056</v>
      </c>
      <c r="B897" s="63" t="s">
        <v>1013</v>
      </c>
    </row>
    <row r="898" spans="1:2" x14ac:dyDescent="0.25">
      <c r="A898" s="103">
        <v>1057</v>
      </c>
      <c r="B898" s="17" t="s">
        <v>1028</v>
      </c>
    </row>
    <row r="899" spans="1:2" x14ac:dyDescent="0.25">
      <c r="A899" s="103">
        <v>1058</v>
      </c>
      <c r="B899" s="63" t="s">
        <v>1113</v>
      </c>
    </row>
    <row r="900" spans="1:2" x14ac:dyDescent="0.25">
      <c r="A900" s="103">
        <v>1059</v>
      </c>
      <c r="B900" s="63" t="s">
        <v>1112</v>
      </c>
    </row>
    <row r="901" spans="1:2" ht="26.4" x14ac:dyDescent="0.25">
      <c r="A901" s="103">
        <v>1060</v>
      </c>
      <c r="B901" s="89" t="s">
        <v>1118</v>
      </c>
    </row>
    <row r="902" spans="1:2" x14ac:dyDescent="0.25">
      <c r="A902" s="103">
        <v>1061</v>
      </c>
      <c r="B902" s="63" t="s">
        <v>1119</v>
      </c>
    </row>
    <row r="903" spans="1:2" ht="26.4" x14ac:dyDescent="0.25">
      <c r="A903" s="103">
        <v>1062</v>
      </c>
      <c r="B903" s="63" t="s">
        <v>1154</v>
      </c>
    </row>
    <row r="904" spans="1:2" ht="30.6" x14ac:dyDescent="0.25">
      <c r="A904" s="103">
        <v>1063</v>
      </c>
      <c r="B904" s="17" t="s">
        <v>1042</v>
      </c>
    </row>
    <row r="905" spans="1:2" ht="30.6" x14ac:dyDescent="0.25">
      <c r="A905" s="103">
        <v>1064</v>
      </c>
      <c r="B905" s="165" t="s">
        <v>1015</v>
      </c>
    </row>
    <row r="906" spans="1:2" ht="20.399999999999999" x14ac:dyDescent="0.25">
      <c r="A906" s="103">
        <v>1065</v>
      </c>
      <c r="B906" s="164" t="s">
        <v>1032</v>
      </c>
    </row>
    <row r="907" spans="1:2" ht="30.6" x14ac:dyDescent="0.25">
      <c r="A907" s="103">
        <v>1066</v>
      </c>
      <c r="B907" s="164" t="s">
        <v>1033</v>
      </c>
    </row>
    <row r="908" spans="1:2" ht="26.4" x14ac:dyDescent="0.25">
      <c r="A908" s="103">
        <v>1067</v>
      </c>
      <c r="B908" s="63" t="s">
        <v>1120</v>
      </c>
    </row>
    <row r="909" spans="1:2" x14ac:dyDescent="0.25">
      <c r="A909" s="103">
        <v>1068</v>
      </c>
      <c r="B909" s="11" t="s">
        <v>1016</v>
      </c>
    </row>
    <row r="910" spans="1:2" ht="20.399999999999999" x14ac:dyDescent="0.25">
      <c r="A910" s="103">
        <v>1069</v>
      </c>
      <c r="B910" s="96" t="s">
        <v>1125</v>
      </c>
    </row>
    <row r="911" spans="1:2" ht="30.6" x14ac:dyDescent="0.25">
      <c r="A911" s="103">
        <v>1070</v>
      </c>
      <c r="B911" s="71" t="s">
        <v>1083</v>
      </c>
    </row>
    <row r="912" spans="1:2" ht="26.4" x14ac:dyDescent="0.25">
      <c r="A912" s="103">
        <v>1071</v>
      </c>
      <c r="B912" s="63" t="s">
        <v>1021</v>
      </c>
    </row>
    <row r="913" spans="1:2" x14ac:dyDescent="0.25">
      <c r="A913" s="103">
        <v>1072</v>
      </c>
      <c r="B913" s="71" t="s">
        <v>1022</v>
      </c>
    </row>
    <row r="914" spans="1:2" ht="26.4" x14ac:dyDescent="0.25">
      <c r="A914" s="103">
        <v>1073</v>
      </c>
      <c r="B914" s="63" t="s">
        <v>1023</v>
      </c>
    </row>
    <row r="915" spans="1:2" x14ac:dyDescent="0.25">
      <c r="A915" s="103">
        <v>1074</v>
      </c>
      <c r="B915" s="71" t="s">
        <v>1097</v>
      </c>
    </row>
    <row r="916" spans="1:2" x14ac:dyDescent="0.25">
      <c r="A916" s="103">
        <v>1075</v>
      </c>
      <c r="B916" s="168" t="s">
        <v>1098</v>
      </c>
    </row>
    <row r="917" spans="1:2" ht="30.6" x14ac:dyDescent="0.25">
      <c r="A917" s="103">
        <v>1076</v>
      </c>
      <c r="B917" s="179" t="s">
        <v>1024</v>
      </c>
    </row>
    <row r="918" spans="1:2" ht="26.4" x14ac:dyDescent="0.25">
      <c r="A918" s="103">
        <v>1077</v>
      </c>
      <c r="B918" s="63" t="s">
        <v>1134</v>
      </c>
    </row>
    <row r="919" spans="1:2" ht="30.6" x14ac:dyDescent="0.25">
      <c r="A919" s="103">
        <v>1078</v>
      </c>
      <c r="B919" s="178" t="s">
        <v>1133</v>
      </c>
    </row>
    <row r="920" spans="1:2" ht="26.4" x14ac:dyDescent="0.25">
      <c r="A920" s="103">
        <v>1079</v>
      </c>
      <c r="B920" s="63" t="s">
        <v>1138</v>
      </c>
    </row>
    <row r="921" spans="1:2" ht="20.399999999999999" x14ac:dyDescent="0.25">
      <c r="A921" s="103">
        <v>1080</v>
      </c>
      <c r="B921" s="79" t="s">
        <v>1139</v>
      </c>
    </row>
    <row r="922" spans="1:2" ht="30.6" x14ac:dyDescent="0.25">
      <c r="A922" s="103">
        <v>1081</v>
      </c>
      <c r="B922" s="79" t="s">
        <v>1027</v>
      </c>
    </row>
    <row r="923" spans="1:2" ht="20.399999999999999" x14ac:dyDescent="0.25">
      <c r="A923" s="103">
        <v>1082</v>
      </c>
      <c r="B923" s="17" t="s">
        <v>1099</v>
      </c>
    </row>
    <row r="924" spans="1:2" ht="26.4" x14ac:dyDescent="0.25">
      <c r="A924" s="103">
        <v>1083</v>
      </c>
      <c r="B924" s="63" t="s">
        <v>1136</v>
      </c>
    </row>
    <row r="925" spans="1:2" ht="30.6" x14ac:dyDescent="0.25">
      <c r="A925" s="103">
        <v>1084</v>
      </c>
      <c r="B925" s="17" t="s">
        <v>1100</v>
      </c>
    </row>
    <row r="926" spans="1:2" ht="20.399999999999999" x14ac:dyDescent="0.25">
      <c r="A926" s="103">
        <v>1085</v>
      </c>
      <c r="B926" s="166" t="s">
        <v>1031</v>
      </c>
    </row>
    <row r="927" spans="1:2" ht="20.399999999999999" x14ac:dyDescent="0.25">
      <c r="A927" s="103">
        <v>1086</v>
      </c>
      <c r="B927" s="166" t="s">
        <v>1135</v>
      </c>
    </row>
    <row r="928" spans="1:2" x14ac:dyDescent="0.25">
      <c r="A928" s="103">
        <v>1087</v>
      </c>
      <c r="B928" s="173" t="s">
        <v>1044</v>
      </c>
    </row>
    <row r="929" spans="1:2" x14ac:dyDescent="0.25">
      <c r="A929" s="103">
        <v>1088</v>
      </c>
      <c r="B929" s="71" t="s">
        <v>1039</v>
      </c>
    </row>
    <row r="930" spans="1:2" ht="26.4" x14ac:dyDescent="0.25">
      <c r="A930" s="103">
        <v>1089</v>
      </c>
      <c r="B930" s="63" t="s">
        <v>1040</v>
      </c>
    </row>
    <row r="931" spans="1:2" x14ac:dyDescent="0.25">
      <c r="A931" s="103">
        <v>1090</v>
      </c>
      <c r="B931" s="71" t="s">
        <v>1041</v>
      </c>
    </row>
    <row r="932" spans="1:2" ht="26.4" x14ac:dyDescent="0.25">
      <c r="A932" s="103">
        <v>1091</v>
      </c>
      <c r="B932" s="63" t="s">
        <v>1025</v>
      </c>
    </row>
    <row r="933" spans="1:2" ht="20.399999999999999" x14ac:dyDescent="0.25">
      <c r="A933" s="103">
        <v>1092</v>
      </c>
      <c r="B933" s="71" t="s">
        <v>1137</v>
      </c>
    </row>
    <row r="934" spans="1:2" x14ac:dyDescent="0.25">
      <c r="A934" s="103">
        <v>1093</v>
      </c>
      <c r="B934" s="17" t="s">
        <v>1037</v>
      </c>
    </row>
    <row r="935" spans="1:2" x14ac:dyDescent="0.25">
      <c r="A935" s="103" t="s">
        <v>1200</v>
      </c>
      <c r="B935" s="165" t="s">
        <v>1101</v>
      </c>
    </row>
    <row r="936" spans="1:2" x14ac:dyDescent="0.25">
      <c r="A936" s="103">
        <v>1095</v>
      </c>
      <c r="B936" s="80" t="s">
        <v>1034</v>
      </c>
    </row>
    <row r="937" spans="1:2" ht="26.4" x14ac:dyDescent="0.25">
      <c r="A937" s="103">
        <v>1096</v>
      </c>
      <c r="B937" s="2" t="s">
        <v>1035</v>
      </c>
    </row>
    <row r="938" spans="1:2" ht="20.399999999999999" x14ac:dyDescent="0.25">
      <c r="A938" s="103">
        <v>1097</v>
      </c>
      <c r="B938" s="17" t="s">
        <v>1104</v>
      </c>
    </row>
    <row r="939" spans="1:2" x14ac:dyDescent="0.25">
      <c r="A939" s="103">
        <v>1098</v>
      </c>
      <c r="B939" s="167" t="s">
        <v>1102</v>
      </c>
    </row>
    <row r="940" spans="1:2" ht="26.4" x14ac:dyDescent="0.25">
      <c r="A940" s="103">
        <v>1099</v>
      </c>
      <c r="B940" s="2" t="s">
        <v>1103</v>
      </c>
    </row>
    <row r="941" spans="1:2" ht="40.799999999999997" x14ac:dyDescent="0.25">
      <c r="A941" s="103">
        <v>1100</v>
      </c>
      <c r="B941" s="17" t="s">
        <v>1169</v>
      </c>
    </row>
    <row r="942" spans="1:2" ht="26.4" x14ac:dyDescent="0.25">
      <c r="A942" s="103">
        <v>1101</v>
      </c>
      <c r="B942" s="150" t="s">
        <v>1105</v>
      </c>
    </row>
    <row r="943" spans="1:2" ht="30.6" x14ac:dyDescent="0.25">
      <c r="A943" s="103">
        <v>1102</v>
      </c>
      <c r="B943" s="174" t="s">
        <v>1036</v>
      </c>
    </row>
    <row r="944" spans="1:2" x14ac:dyDescent="0.25">
      <c r="A944" s="103">
        <v>1103</v>
      </c>
      <c r="B944" s="167" t="s">
        <v>1111</v>
      </c>
    </row>
    <row r="945" spans="1:2" ht="26.4" x14ac:dyDescent="0.25">
      <c r="A945" s="103">
        <v>1104</v>
      </c>
      <c r="B945" s="170" t="s">
        <v>1107</v>
      </c>
    </row>
    <row r="946" spans="1:2" ht="20.399999999999999" x14ac:dyDescent="0.25">
      <c r="A946" s="103">
        <v>1105</v>
      </c>
      <c r="B946" s="17" t="s">
        <v>1046</v>
      </c>
    </row>
    <row r="947" spans="1:2" ht="20.399999999999999" x14ac:dyDescent="0.25">
      <c r="A947" s="103" t="s">
        <v>1200</v>
      </c>
      <c r="B947" s="17" t="s">
        <v>1047</v>
      </c>
    </row>
    <row r="948" spans="1:2" ht="20.399999999999999" x14ac:dyDescent="0.25">
      <c r="A948" s="103">
        <v>1107</v>
      </c>
      <c r="B948" s="17" t="s">
        <v>1141</v>
      </c>
    </row>
    <row r="949" spans="1:2" ht="20.399999999999999" x14ac:dyDescent="0.25">
      <c r="A949" s="103">
        <v>1108</v>
      </c>
      <c r="B949" s="17" t="s">
        <v>1117</v>
      </c>
    </row>
    <row r="950" spans="1:2" ht="20.399999999999999" x14ac:dyDescent="0.25">
      <c r="A950" s="103" t="s">
        <v>1200</v>
      </c>
      <c r="B950" s="17" t="s">
        <v>1067</v>
      </c>
    </row>
    <row r="951" spans="1:2" x14ac:dyDescent="0.25">
      <c r="A951" s="103" t="s">
        <v>1200</v>
      </c>
      <c r="B951" s="17" t="s">
        <v>1051</v>
      </c>
    </row>
    <row r="952" spans="1:2" x14ac:dyDescent="0.25">
      <c r="A952" s="103" t="s">
        <v>1200</v>
      </c>
      <c r="B952" s="69" t="s">
        <v>1050</v>
      </c>
    </row>
    <row r="953" spans="1:2" ht="20.399999999999999" x14ac:dyDescent="0.25">
      <c r="A953" s="103" t="s">
        <v>1200</v>
      </c>
      <c r="B953" s="165" t="s">
        <v>1048</v>
      </c>
    </row>
    <row r="954" spans="1:2" ht="30.6" x14ac:dyDescent="0.25">
      <c r="A954" s="103" t="s">
        <v>1200</v>
      </c>
      <c r="B954" s="165" t="s">
        <v>1049</v>
      </c>
    </row>
    <row r="955" spans="1:2" x14ac:dyDescent="0.25">
      <c r="A955" s="103" t="s">
        <v>1200</v>
      </c>
      <c r="B955" s="69" t="s">
        <v>1052</v>
      </c>
    </row>
    <row r="956" spans="1:2" ht="40.799999999999997" x14ac:dyDescent="0.25">
      <c r="A956" s="103" t="s">
        <v>1200</v>
      </c>
      <c r="B956" s="165" t="s">
        <v>1053</v>
      </c>
    </row>
    <row r="957" spans="1:2" ht="30.6" x14ac:dyDescent="0.25">
      <c r="A957" s="103" t="s">
        <v>1200</v>
      </c>
      <c r="B957" s="165" t="s">
        <v>1054</v>
      </c>
    </row>
    <row r="958" spans="1:2" x14ac:dyDescent="0.25">
      <c r="A958" s="103">
        <v>1117</v>
      </c>
      <c r="B958" s="63" t="s">
        <v>1055</v>
      </c>
    </row>
    <row r="959" spans="1:2" x14ac:dyDescent="0.25">
      <c r="A959" s="103" t="s">
        <v>1200</v>
      </c>
      <c r="B959" s="17" t="s">
        <v>1068</v>
      </c>
    </row>
    <row r="960" spans="1:2" x14ac:dyDescent="0.25">
      <c r="A960" s="103">
        <v>1119</v>
      </c>
      <c r="B960" s="150" t="s">
        <v>1094</v>
      </c>
    </row>
    <row r="961" spans="1:2" x14ac:dyDescent="0.25">
      <c r="A961" s="103">
        <v>1120</v>
      </c>
      <c r="B961" s="63" t="s">
        <v>1056</v>
      </c>
    </row>
    <row r="962" spans="1:2" ht="20.399999999999999" x14ac:dyDescent="0.25">
      <c r="A962" s="103" t="s">
        <v>1200</v>
      </c>
      <c r="B962" s="81" t="s">
        <v>1057</v>
      </c>
    </row>
    <row r="963" spans="1:2" x14ac:dyDescent="0.25">
      <c r="A963" s="103" t="s">
        <v>1200</v>
      </c>
      <c r="B963" s="63" t="s">
        <v>1064</v>
      </c>
    </row>
    <row r="964" spans="1:2" ht="20.399999999999999" x14ac:dyDescent="0.25">
      <c r="A964" s="103" t="s">
        <v>1200</v>
      </c>
      <c r="B964" s="17" t="s">
        <v>1063</v>
      </c>
    </row>
    <row r="965" spans="1:2" x14ac:dyDescent="0.25">
      <c r="A965" s="103" t="s">
        <v>1200</v>
      </c>
      <c r="B965" s="63" t="s">
        <v>1065</v>
      </c>
    </row>
    <row r="966" spans="1:2" ht="20.399999999999999" x14ac:dyDescent="0.25">
      <c r="A966" s="103" t="s">
        <v>1200</v>
      </c>
      <c r="B966" s="17" t="s">
        <v>1066</v>
      </c>
    </row>
    <row r="967" spans="1:2" x14ac:dyDescent="0.25">
      <c r="A967" s="103">
        <v>1126</v>
      </c>
      <c r="B967" s="170" t="s">
        <v>1106</v>
      </c>
    </row>
    <row r="968" spans="1:2" x14ac:dyDescent="0.25">
      <c r="A968" s="103">
        <v>1127</v>
      </c>
      <c r="B968" s="167" t="s">
        <v>1110</v>
      </c>
    </row>
    <row r="969" spans="1:2" ht="30.6" x14ac:dyDescent="0.25">
      <c r="A969" s="103">
        <v>1128</v>
      </c>
      <c r="B969" s="79" t="s">
        <v>1142</v>
      </c>
    </row>
    <row r="970" spans="1:2" x14ac:dyDescent="0.25">
      <c r="A970" s="103">
        <v>1129</v>
      </c>
      <c r="B970" s="122" t="s">
        <v>1143</v>
      </c>
    </row>
    <row r="971" spans="1:2" x14ac:dyDescent="0.25">
      <c r="A971" s="103">
        <v>1130</v>
      </c>
      <c r="B971" s="122" t="s">
        <v>1144</v>
      </c>
    </row>
    <row r="972" spans="1:2" x14ac:dyDescent="0.25">
      <c r="A972" s="103">
        <v>1131</v>
      </c>
      <c r="B972" s="155" t="s">
        <v>1145</v>
      </c>
    </row>
    <row r="973" spans="1:2" ht="40.799999999999997" x14ac:dyDescent="0.25">
      <c r="A973" s="103">
        <v>1132</v>
      </c>
      <c r="B973" s="79" t="s">
        <v>1146</v>
      </c>
    </row>
    <row r="974" spans="1:2" ht="20.399999999999999" x14ac:dyDescent="0.25">
      <c r="A974" s="103">
        <v>1133</v>
      </c>
      <c r="B974" s="79" t="s">
        <v>1147</v>
      </c>
    </row>
    <row r="975" spans="1:2" ht="26.4" x14ac:dyDescent="0.25">
      <c r="A975" s="103">
        <v>1134</v>
      </c>
      <c r="B975" s="2" t="s">
        <v>1202</v>
      </c>
    </row>
    <row r="976" spans="1:2" ht="20.399999999999999" x14ac:dyDescent="0.25">
      <c r="A976" s="103">
        <v>1135</v>
      </c>
      <c r="B976" s="79" t="s">
        <v>1203</v>
      </c>
    </row>
    <row r="977" spans="1:2" ht="26.4" x14ac:dyDescent="0.25">
      <c r="A977" s="103">
        <v>1136</v>
      </c>
      <c r="B977" s="76" t="s">
        <v>1149</v>
      </c>
    </row>
    <row r="978" spans="1:2" ht="20.399999999999999" x14ac:dyDescent="0.25">
      <c r="A978" s="103">
        <v>1137</v>
      </c>
      <c r="B978" s="79" t="s">
        <v>1148</v>
      </c>
    </row>
    <row r="979" spans="1:2" ht="26.4" x14ac:dyDescent="0.25">
      <c r="A979" s="103">
        <v>1138</v>
      </c>
      <c r="B979" s="77" t="s">
        <v>1084</v>
      </c>
    </row>
    <row r="980" spans="1:2" ht="20.399999999999999" x14ac:dyDescent="0.25">
      <c r="A980" s="103">
        <v>1139</v>
      </c>
      <c r="B980" s="82" t="s">
        <v>1088</v>
      </c>
    </row>
    <row r="981" spans="1:2" ht="26.4" x14ac:dyDescent="0.25">
      <c r="A981" s="103">
        <v>1140</v>
      </c>
      <c r="B981" s="77" t="s">
        <v>1087</v>
      </c>
    </row>
    <row r="982" spans="1:2" ht="39.6" x14ac:dyDescent="0.25">
      <c r="A982" s="103">
        <v>1141</v>
      </c>
      <c r="B982" s="77" t="s">
        <v>1108</v>
      </c>
    </row>
    <row r="983" spans="1:2" ht="40.799999999999997" x14ac:dyDescent="0.25">
      <c r="A983" s="103">
        <v>1142</v>
      </c>
      <c r="B983" s="79" t="s">
        <v>1045</v>
      </c>
    </row>
    <row r="984" spans="1:2" ht="30.6" x14ac:dyDescent="0.25">
      <c r="A984" s="103">
        <v>1143</v>
      </c>
      <c r="B984" s="79" t="s">
        <v>1085</v>
      </c>
    </row>
    <row r="985" spans="1:2" x14ac:dyDescent="0.25">
      <c r="A985" s="103">
        <v>1144</v>
      </c>
      <c r="B985" s="79" t="s">
        <v>1086</v>
      </c>
    </row>
    <row r="986" spans="1:2" ht="20.399999999999999" x14ac:dyDescent="0.25">
      <c r="A986" s="103">
        <v>1145</v>
      </c>
      <c r="B986" s="17" t="s">
        <v>1079</v>
      </c>
    </row>
    <row r="987" spans="1:2" ht="20.399999999999999" x14ac:dyDescent="0.25">
      <c r="A987" s="103">
        <v>1146</v>
      </c>
      <c r="B987" s="17" t="s">
        <v>1080</v>
      </c>
    </row>
    <row r="988" spans="1:2" ht="20.399999999999999" x14ac:dyDescent="0.25">
      <c r="A988" s="103">
        <v>1147</v>
      </c>
      <c r="B988" s="17" t="s">
        <v>1081</v>
      </c>
    </row>
    <row r="989" spans="1:2" x14ac:dyDescent="0.25">
      <c r="A989" s="103">
        <v>1148</v>
      </c>
      <c r="B989" s="17" t="s">
        <v>1150</v>
      </c>
    </row>
    <row r="990" spans="1:2" ht="26.4" x14ac:dyDescent="0.25">
      <c r="A990" s="103">
        <v>1149</v>
      </c>
      <c r="B990" s="77" t="s">
        <v>1082</v>
      </c>
    </row>
    <row r="991" spans="1:2" x14ac:dyDescent="0.25">
      <c r="A991" s="103">
        <v>1150</v>
      </c>
      <c r="B991" s="194" t="s">
        <v>1109</v>
      </c>
    </row>
    <row r="992" spans="1:2" ht="20.399999999999999" x14ac:dyDescent="0.25">
      <c r="A992" s="103">
        <v>1151</v>
      </c>
      <c r="B992" s="71" t="s">
        <v>1072</v>
      </c>
    </row>
    <row r="993" spans="1:2" x14ac:dyDescent="0.25">
      <c r="A993" s="103">
        <v>1152</v>
      </c>
      <c r="B993" s="71" t="s">
        <v>1070</v>
      </c>
    </row>
    <row r="994" spans="1:2" x14ac:dyDescent="0.25">
      <c r="A994" s="103">
        <v>1153</v>
      </c>
      <c r="B994" s="71" t="s">
        <v>1071</v>
      </c>
    </row>
    <row r="995" spans="1:2" x14ac:dyDescent="0.25">
      <c r="A995" s="103">
        <v>1154</v>
      </c>
      <c r="B995" s="71" t="s">
        <v>1073</v>
      </c>
    </row>
    <row r="996" spans="1:2" x14ac:dyDescent="0.25">
      <c r="A996" s="103">
        <v>1155</v>
      </c>
      <c r="B996" s="71" t="s">
        <v>1074</v>
      </c>
    </row>
    <row r="997" spans="1:2" x14ac:dyDescent="0.25">
      <c r="A997" s="103">
        <v>1156</v>
      </c>
      <c r="B997" s="71" t="s">
        <v>1075</v>
      </c>
    </row>
    <row r="998" spans="1:2" ht="20.399999999999999" x14ac:dyDescent="0.25">
      <c r="A998" s="103">
        <v>1157</v>
      </c>
      <c r="B998" s="80" t="s">
        <v>1076</v>
      </c>
    </row>
    <row r="999" spans="1:2" ht="26.4" x14ac:dyDescent="0.25">
      <c r="A999" s="103">
        <v>1158</v>
      </c>
      <c r="B999" s="77" t="s">
        <v>1090</v>
      </c>
    </row>
    <row r="1000" spans="1:2" x14ac:dyDescent="0.25">
      <c r="A1000" s="103">
        <v>1159</v>
      </c>
      <c r="B1000" s="194" t="s">
        <v>1156</v>
      </c>
    </row>
    <row r="1001" spans="1:2" ht="26.4" x14ac:dyDescent="0.25">
      <c r="A1001" s="103">
        <v>1160</v>
      </c>
      <c r="B1001" s="169" t="s">
        <v>1151</v>
      </c>
    </row>
    <row r="1002" spans="1:2" ht="39.6" x14ac:dyDescent="0.25">
      <c r="A1002" s="103">
        <v>1161</v>
      </c>
      <c r="B1002" s="76" t="s">
        <v>1197</v>
      </c>
    </row>
    <row r="1003" spans="1:2" ht="26.4" x14ac:dyDescent="0.25">
      <c r="A1003" s="103" t="s">
        <v>1200</v>
      </c>
      <c r="B1003" s="63" t="s">
        <v>1152</v>
      </c>
    </row>
    <row r="1004" spans="1:2" ht="26.4" x14ac:dyDescent="0.25">
      <c r="A1004" s="103" t="s">
        <v>1200</v>
      </c>
      <c r="B1004" s="63" t="s">
        <v>1092</v>
      </c>
    </row>
    <row r="1005" spans="1:2" x14ac:dyDescent="0.25">
      <c r="A1005" s="103" t="s">
        <v>1200</v>
      </c>
      <c r="B1005" s="150" t="s">
        <v>1093</v>
      </c>
    </row>
    <row r="1006" spans="1:2" ht="30.6" x14ac:dyDescent="0.25">
      <c r="A1006" s="103" t="s">
        <v>1200</v>
      </c>
      <c r="B1006" s="17" t="s">
        <v>1153</v>
      </c>
    </row>
    <row r="1007" spans="1:2" ht="26.4" x14ac:dyDescent="0.25">
      <c r="A1007" s="103">
        <v>1166</v>
      </c>
      <c r="B1007" s="63" t="s">
        <v>1077</v>
      </c>
    </row>
    <row r="1008" spans="1:2" ht="40.799999999999997" x14ac:dyDescent="0.25">
      <c r="A1008" s="103">
        <v>1167</v>
      </c>
      <c r="B1008" s="174" t="s">
        <v>1198</v>
      </c>
    </row>
    <row r="1009" spans="1:3" x14ac:dyDescent="0.25">
      <c r="A1009" s="103">
        <v>1168</v>
      </c>
      <c r="B1009" s="195" t="s">
        <v>1029</v>
      </c>
    </row>
    <row r="1010" spans="1:3" x14ac:dyDescent="0.25">
      <c r="A1010" s="103">
        <v>1169</v>
      </c>
      <c r="B1010" s="189" t="s">
        <v>1114</v>
      </c>
    </row>
    <row r="1011" spans="1:3" x14ac:dyDescent="0.25">
      <c r="A1011" s="103">
        <v>1170</v>
      </c>
      <c r="B1011" s="196" t="s">
        <v>1124</v>
      </c>
    </row>
    <row r="1012" spans="1:3" x14ac:dyDescent="0.25">
      <c r="A1012" s="103">
        <v>1171</v>
      </c>
      <c r="B1012" s="197" t="s">
        <v>1058</v>
      </c>
    </row>
    <row r="1013" spans="1:3" x14ac:dyDescent="0.25">
      <c r="A1013" s="103">
        <v>1172</v>
      </c>
      <c r="B1013" s="197" t="s">
        <v>1060</v>
      </c>
    </row>
    <row r="1014" spans="1:3" x14ac:dyDescent="0.25">
      <c r="A1014" s="103">
        <v>1173</v>
      </c>
      <c r="B1014" s="197" t="s">
        <v>1059</v>
      </c>
    </row>
    <row r="1015" spans="1:3" x14ac:dyDescent="0.25">
      <c r="A1015" s="103">
        <v>1174</v>
      </c>
      <c r="B1015" s="197" t="s">
        <v>1115</v>
      </c>
    </row>
    <row r="1016" spans="1:3" x14ac:dyDescent="0.25">
      <c r="A1016" s="103">
        <v>1175</v>
      </c>
      <c r="B1016" s="197" t="s">
        <v>1116</v>
      </c>
    </row>
    <row r="1017" spans="1:3" x14ac:dyDescent="0.25">
      <c r="A1017" s="103">
        <v>1176</v>
      </c>
      <c r="B1017" s="189" t="s">
        <v>1158</v>
      </c>
    </row>
    <row r="1018" spans="1:3" ht="24.6" x14ac:dyDescent="0.25">
      <c r="A1018" s="175"/>
      <c r="B1018" s="175" t="s">
        <v>1226</v>
      </c>
      <c r="C1018" s="191"/>
    </row>
    <row r="1019" spans="1:3" x14ac:dyDescent="0.25">
      <c r="A1019" s="198">
        <v>1200</v>
      </c>
      <c r="B1019" s="180" t="s">
        <v>1225</v>
      </c>
    </row>
    <row r="1020" spans="1:3" x14ac:dyDescent="0.25">
      <c r="A1020" s="198">
        <v>1201</v>
      </c>
      <c r="B1020" s="171" t="s">
        <v>1206</v>
      </c>
    </row>
    <row r="1021" spans="1:3" ht="26.4" x14ac:dyDescent="0.25">
      <c r="A1021" s="198">
        <v>1202</v>
      </c>
      <c r="B1021" s="89" t="s">
        <v>1212</v>
      </c>
    </row>
    <row r="1022" spans="1:3" x14ac:dyDescent="0.25">
      <c r="A1022" s="198">
        <v>1203</v>
      </c>
      <c r="B1022" s="163" t="s">
        <v>1205</v>
      </c>
    </row>
    <row r="1023" spans="1:3" ht="52.2" x14ac:dyDescent="0.25">
      <c r="A1023" s="198">
        <v>1204</v>
      </c>
      <c r="B1023" s="190" t="s">
        <v>1227</v>
      </c>
    </row>
    <row r="1024" spans="1:3" ht="26.4" x14ac:dyDescent="0.25">
      <c r="A1024" s="198">
        <v>1205</v>
      </c>
      <c r="B1024" s="14" t="s">
        <v>1216</v>
      </c>
    </row>
    <row r="1025" spans="1:2" ht="20.399999999999999" x14ac:dyDescent="0.25">
      <c r="A1025" s="198">
        <v>1206</v>
      </c>
      <c r="B1025" s="165" t="s">
        <v>1213</v>
      </c>
    </row>
    <row r="1026" spans="1:2" ht="31.2" x14ac:dyDescent="0.25">
      <c r="A1026" s="198">
        <v>1207</v>
      </c>
      <c r="B1026" s="181" t="s">
        <v>1219</v>
      </c>
    </row>
    <row r="1027" spans="1:2" ht="20.399999999999999" x14ac:dyDescent="0.25">
      <c r="A1027" s="198">
        <v>1208</v>
      </c>
      <c r="B1027" s="17" t="s">
        <v>1220</v>
      </c>
    </row>
    <row r="1028" spans="1:2" x14ac:dyDescent="0.25">
      <c r="A1028" s="198">
        <v>1209</v>
      </c>
      <c r="B1028" s="17" t="s">
        <v>1207</v>
      </c>
    </row>
    <row r="1029" spans="1:2" x14ac:dyDescent="0.25">
      <c r="A1029" s="198">
        <v>1210</v>
      </c>
      <c r="B1029" s="17" t="s">
        <v>1224</v>
      </c>
    </row>
    <row r="1030" spans="1:2" ht="20.399999999999999" x14ac:dyDescent="0.25">
      <c r="A1030" s="198">
        <v>1211</v>
      </c>
      <c r="B1030" s="81" t="s">
        <v>1208</v>
      </c>
    </row>
    <row r="1031" spans="1:2" ht="26.4" x14ac:dyDescent="0.25">
      <c r="A1031" s="198">
        <v>1212</v>
      </c>
      <c r="B1031" s="63" t="s">
        <v>1222</v>
      </c>
    </row>
    <row r="1032" spans="1:2" x14ac:dyDescent="0.25">
      <c r="A1032" s="198">
        <v>1213</v>
      </c>
      <c r="B1032" s="196" t="s">
        <v>1217</v>
      </c>
    </row>
    <row r="1033" spans="1:2" x14ac:dyDescent="0.25">
      <c r="A1033" s="198">
        <v>1214</v>
      </c>
      <c r="B1033" s="189" t="s">
        <v>1223</v>
      </c>
    </row>
    <row r="1034" spans="1:2" x14ac:dyDescent="0.25">
      <c r="A1034" s="198">
        <v>1215</v>
      </c>
      <c r="B1034" s="197" t="s">
        <v>1221</v>
      </c>
    </row>
    <row r="1035" spans="1:2" ht="22.8" x14ac:dyDescent="0.25">
      <c r="A1035" s="201" t="s">
        <v>1230</v>
      </c>
      <c r="B1035" s="202" t="s">
        <v>1230</v>
      </c>
    </row>
    <row r="1036" spans="1:2" x14ac:dyDescent="0.25">
      <c r="B1036" t="s">
        <v>1231</v>
      </c>
    </row>
    <row r="1037" spans="1:2" ht="39.6" x14ac:dyDescent="0.25">
      <c r="B1037" s="199" t="s">
        <v>1290</v>
      </c>
    </row>
    <row r="1038" spans="1:2" x14ac:dyDescent="0.25">
      <c r="B1038" t="s">
        <v>1291</v>
      </c>
    </row>
    <row r="1039" spans="1:2" x14ac:dyDescent="0.25">
      <c r="B1039" t="s">
        <v>1292</v>
      </c>
    </row>
    <row r="1040" spans="1:2" x14ac:dyDescent="0.25">
      <c r="B1040" t="s">
        <v>1293</v>
      </c>
    </row>
    <row r="1041" spans="2:2" x14ac:dyDescent="0.25">
      <c r="B1041" t="s">
        <v>1294</v>
      </c>
    </row>
    <row r="1042" spans="2:2" x14ac:dyDescent="0.25">
      <c r="B1042" t="s">
        <v>1295</v>
      </c>
    </row>
    <row r="1043" spans="2:2" x14ac:dyDescent="0.25">
      <c r="B1043" t="s">
        <v>1296</v>
      </c>
    </row>
    <row r="1044" spans="2:2" x14ac:dyDescent="0.25">
      <c r="B1044" t="s">
        <v>1291</v>
      </c>
    </row>
    <row r="1045" spans="2:2" x14ac:dyDescent="0.25">
      <c r="B1045" t="s">
        <v>1516</v>
      </c>
    </row>
    <row r="1046" spans="2:2" ht="72" x14ac:dyDescent="0.3">
      <c r="B1046" s="209" t="s">
        <v>1401</v>
      </c>
    </row>
    <row r="1047" spans="2:2" ht="43.2" x14ac:dyDescent="0.3">
      <c r="B1047" s="209" t="s">
        <v>1402</v>
      </c>
    </row>
    <row r="1048" spans="2:2" ht="57.6" x14ac:dyDescent="0.3">
      <c r="B1048" s="209" t="s">
        <v>1403</v>
      </c>
    </row>
    <row r="1049" spans="2:2" ht="28.8" x14ac:dyDescent="0.3">
      <c r="B1049" s="209" t="s">
        <v>1404</v>
      </c>
    </row>
    <row r="1050" spans="2:2" ht="28.8" x14ac:dyDescent="0.3">
      <c r="B1050" s="209" t="s">
        <v>773</v>
      </c>
    </row>
    <row r="1051" spans="2:2" ht="14.4" x14ac:dyDescent="0.3">
      <c r="B1051" s="209" t="s">
        <v>1292</v>
      </c>
    </row>
    <row r="1052" spans="2:2" ht="57.6" x14ac:dyDescent="0.3">
      <c r="B1052" s="209" t="s">
        <v>1411</v>
      </c>
    </row>
    <row r="1053" spans="2:2" ht="43.2" x14ac:dyDescent="0.3">
      <c r="B1053" s="209" t="s">
        <v>1405</v>
      </c>
    </row>
    <row r="1054" spans="2:2" ht="18" customHeight="1" x14ac:dyDescent="0.3">
      <c r="B1054" s="204" t="s">
        <v>889</v>
      </c>
    </row>
    <row r="1055" spans="2:2" x14ac:dyDescent="0.25">
      <c r="B1055" s="199" t="s">
        <v>890</v>
      </c>
    </row>
    <row r="1056" spans="2:2" x14ac:dyDescent="0.25">
      <c r="B1056" s="199" t="s">
        <v>891</v>
      </c>
    </row>
    <row r="1057" spans="2:2" x14ac:dyDescent="0.25">
      <c r="B1057" s="199" t="s">
        <v>892</v>
      </c>
    </row>
    <row r="1058" spans="2:2" x14ac:dyDescent="0.25">
      <c r="B1058" s="199" t="s">
        <v>893</v>
      </c>
    </row>
    <row r="1059" spans="2:2" x14ac:dyDescent="0.25">
      <c r="B1059" s="199" t="s">
        <v>894</v>
      </c>
    </row>
    <row r="1060" spans="2:2" ht="17.25" customHeight="1" x14ac:dyDescent="0.3">
      <c r="B1060" s="204" t="s">
        <v>1406</v>
      </c>
    </row>
    <row r="1061" spans="2:2" x14ac:dyDescent="0.25">
      <c r="B1061" s="199" t="s">
        <v>1407</v>
      </c>
    </row>
    <row r="1062" spans="2:2" x14ac:dyDescent="0.25">
      <c r="B1062" s="199" t="s">
        <v>1408</v>
      </c>
    </row>
    <row r="1063" spans="2:2" ht="39.6" x14ac:dyDescent="0.25">
      <c r="B1063" s="199" t="s">
        <v>886</v>
      </c>
    </row>
    <row r="1064" spans="2:2" ht="26.4" x14ac:dyDescent="0.25">
      <c r="B1064" s="199" t="s">
        <v>1409</v>
      </c>
    </row>
    <row r="1065" spans="2:2" x14ac:dyDescent="0.25">
      <c r="B1065" s="199" t="s">
        <v>1073</v>
      </c>
    </row>
    <row r="1066" spans="2:2" ht="39.6" x14ac:dyDescent="0.25">
      <c r="B1066" s="199" t="s">
        <v>1410</v>
      </c>
    </row>
    <row r="1067" spans="2:2" ht="66" x14ac:dyDescent="0.25">
      <c r="B1067" s="199" t="s">
        <v>1297</v>
      </c>
    </row>
    <row r="1068" spans="2:2" x14ac:dyDescent="0.25">
      <c r="B1068" s="199" t="s">
        <v>1474</v>
      </c>
    </row>
    <row r="1069" spans="2:2" ht="26.4" x14ac:dyDescent="0.25">
      <c r="B1069" s="199" t="s">
        <v>1298</v>
      </c>
    </row>
    <row r="1070" spans="2:2" x14ac:dyDescent="0.25">
      <c r="B1070" s="199" t="s">
        <v>1441</v>
      </c>
    </row>
    <row r="1071" spans="2:2" ht="132" x14ac:dyDescent="0.25">
      <c r="B1071" s="199" t="s">
        <v>1232</v>
      </c>
    </row>
    <row r="1072" spans="2:2" x14ac:dyDescent="0.25">
      <c r="B1072" s="199" t="s">
        <v>1305</v>
      </c>
    </row>
    <row r="1073" spans="2:2" ht="26.4" x14ac:dyDescent="0.25">
      <c r="B1073" s="199" t="s">
        <v>1299</v>
      </c>
    </row>
    <row r="1074" spans="2:2" ht="19.5" customHeight="1" x14ac:dyDescent="0.25">
      <c r="B1074" s="199" t="s">
        <v>1233</v>
      </c>
    </row>
    <row r="1075" spans="2:2" ht="39.6" x14ac:dyDescent="0.25">
      <c r="B1075" s="199" t="s">
        <v>1234</v>
      </c>
    </row>
    <row r="1076" spans="2:2" x14ac:dyDescent="0.25">
      <c r="B1076" s="199" t="s">
        <v>1360</v>
      </c>
    </row>
    <row r="1077" spans="2:2" x14ac:dyDescent="0.25">
      <c r="B1077" s="199" t="s">
        <v>1300</v>
      </c>
    </row>
    <row r="1078" spans="2:2" x14ac:dyDescent="0.25">
      <c r="B1078" s="199" t="s">
        <v>1235</v>
      </c>
    </row>
    <row r="1079" spans="2:2" ht="52.8" x14ac:dyDescent="0.25">
      <c r="B1079" s="199" t="s">
        <v>1236</v>
      </c>
    </row>
    <row r="1080" spans="2:2" x14ac:dyDescent="0.25">
      <c r="B1080" s="199" t="s">
        <v>1304</v>
      </c>
    </row>
    <row r="1081" spans="2:2" ht="66" x14ac:dyDescent="0.25">
      <c r="B1081" s="199" t="s">
        <v>1237</v>
      </c>
    </row>
    <row r="1082" spans="2:2" x14ac:dyDescent="0.25">
      <c r="B1082" s="199" t="s">
        <v>1303</v>
      </c>
    </row>
    <row r="1083" spans="2:2" ht="39.6" x14ac:dyDescent="0.25">
      <c r="B1083" s="199" t="s">
        <v>1238</v>
      </c>
    </row>
    <row r="1084" spans="2:2" x14ac:dyDescent="0.25">
      <c r="B1084" s="199" t="s">
        <v>1302</v>
      </c>
    </row>
    <row r="1085" spans="2:2" ht="66" x14ac:dyDescent="0.25">
      <c r="B1085" s="199" t="s">
        <v>1239</v>
      </c>
    </row>
    <row r="1086" spans="2:2" ht="26.4" x14ac:dyDescent="0.25">
      <c r="B1086" s="199" t="s">
        <v>1390</v>
      </c>
    </row>
    <row r="1087" spans="2:2" ht="26.4" x14ac:dyDescent="0.25">
      <c r="B1087" s="199" t="s">
        <v>1240</v>
      </c>
    </row>
    <row r="1088" spans="2:2" ht="26.4" x14ac:dyDescent="0.25">
      <c r="B1088" s="199" t="s">
        <v>1301</v>
      </c>
    </row>
    <row r="1089" spans="2:2" x14ac:dyDescent="0.25">
      <c r="B1089" s="199" t="s">
        <v>1391</v>
      </c>
    </row>
    <row r="1090" spans="2:2" ht="52.8" x14ac:dyDescent="0.25">
      <c r="B1090" s="199" t="s">
        <v>1241</v>
      </c>
    </row>
    <row r="1091" spans="2:2" x14ac:dyDescent="0.25">
      <c r="B1091" s="199" t="s">
        <v>1306</v>
      </c>
    </row>
    <row r="1092" spans="2:2" ht="39.6" x14ac:dyDescent="0.25">
      <c r="B1092" s="199" t="s">
        <v>1242</v>
      </c>
    </row>
    <row r="1093" spans="2:2" x14ac:dyDescent="0.25">
      <c r="B1093" s="199" t="s">
        <v>1307</v>
      </c>
    </row>
    <row r="1094" spans="2:2" x14ac:dyDescent="0.25">
      <c r="B1094" s="199" t="s">
        <v>1308</v>
      </c>
    </row>
    <row r="1095" spans="2:2" x14ac:dyDescent="0.25">
      <c r="B1095" s="199" t="s">
        <v>1359</v>
      </c>
    </row>
    <row r="1096" spans="2:2" x14ac:dyDescent="0.25">
      <c r="B1096" s="199" t="s">
        <v>1243</v>
      </c>
    </row>
    <row r="1097" spans="2:2" x14ac:dyDescent="0.25">
      <c r="B1097" s="199" t="s">
        <v>1309</v>
      </c>
    </row>
    <row r="1098" spans="2:2" x14ac:dyDescent="0.25">
      <c r="B1098" s="199" t="s">
        <v>1244</v>
      </c>
    </row>
    <row r="1099" spans="2:2" x14ac:dyDescent="0.25">
      <c r="B1099" s="199" t="s">
        <v>1310</v>
      </c>
    </row>
    <row r="1100" spans="2:2" x14ac:dyDescent="0.25">
      <c r="B1100" s="199" t="s">
        <v>1245</v>
      </c>
    </row>
    <row r="1101" spans="2:2" ht="26.4" x14ac:dyDescent="0.25">
      <c r="B1101" s="199" t="s">
        <v>1311</v>
      </c>
    </row>
    <row r="1102" spans="2:2" ht="26.4" x14ac:dyDescent="0.25">
      <c r="B1102" s="199" t="s">
        <v>1246</v>
      </c>
    </row>
    <row r="1103" spans="2:2" x14ac:dyDescent="0.25">
      <c r="B1103" s="199" t="s">
        <v>1312</v>
      </c>
    </row>
    <row r="1104" spans="2:2" ht="39.6" x14ac:dyDescent="0.25">
      <c r="B1104" s="199" t="s">
        <v>1313</v>
      </c>
    </row>
    <row r="1105" spans="2:2" x14ac:dyDescent="0.25">
      <c r="B1105" s="199" t="s">
        <v>1314</v>
      </c>
    </row>
    <row r="1106" spans="2:2" ht="79.2" x14ac:dyDescent="0.25">
      <c r="B1106" s="199" t="s">
        <v>1247</v>
      </c>
    </row>
    <row r="1107" spans="2:2" x14ac:dyDescent="0.25">
      <c r="B1107" s="199" t="s">
        <v>1248</v>
      </c>
    </row>
    <row r="1108" spans="2:2" ht="52.8" x14ac:dyDescent="0.25">
      <c r="B1108" s="199" t="s">
        <v>1249</v>
      </c>
    </row>
    <row r="1109" spans="2:2" ht="26.4" x14ac:dyDescent="0.25">
      <c r="B1109" s="199" t="s">
        <v>1315</v>
      </c>
    </row>
    <row r="1110" spans="2:2" ht="92.4" x14ac:dyDescent="0.25">
      <c r="B1110" s="199" t="s">
        <v>1316</v>
      </c>
    </row>
    <row r="1111" spans="2:2" x14ac:dyDescent="0.25">
      <c r="B1111" s="199" t="s">
        <v>1250</v>
      </c>
    </row>
    <row r="1112" spans="2:2" ht="39.6" x14ac:dyDescent="0.25">
      <c r="B1112" s="199" t="s">
        <v>1251</v>
      </c>
    </row>
    <row r="1113" spans="2:2" x14ac:dyDescent="0.25">
      <c r="B1113" s="199" t="s">
        <v>1252</v>
      </c>
    </row>
    <row r="1114" spans="2:2" x14ac:dyDescent="0.25">
      <c r="B1114" s="199" t="s">
        <v>1317</v>
      </c>
    </row>
    <row r="1115" spans="2:2" ht="39.6" x14ac:dyDescent="0.25">
      <c r="B1115" s="199" t="s">
        <v>1253</v>
      </c>
    </row>
    <row r="1117" spans="2:2" x14ac:dyDescent="0.25">
      <c r="B1117" s="199" t="s">
        <v>1325</v>
      </c>
    </row>
    <row r="1118" spans="2:2" x14ac:dyDescent="0.25">
      <c r="B1118" s="199" t="s">
        <v>1318</v>
      </c>
    </row>
    <row r="1119" spans="2:2" ht="66" x14ac:dyDescent="0.25">
      <c r="B1119" s="199" t="s">
        <v>1254</v>
      </c>
    </row>
    <row r="1120" spans="2:2" x14ac:dyDescent="0.25">
      <c r="B1120" s="199" t="s">
        <v>1319</v>
      </c>
    </row>
    <row r="1121" spans="2:2" ht="39.6" x14ac:dyDescent="0.25">
      <c r="B1121" s="199" t="s">
        <v>1320</v>
      </c>
    </row>
    <row r="1122" spans="2:2" x14ac:dyDescent="0.25">
      <c r="B1122" s="199" t="s">
        <v>1321</v>
      </c>
    </row>
    <row r="1123" spans="2:2" ht="79.2" x14ac:dyDescent="0.25">
      <c r="B1123" s="199" t="s">
        <v>1256</v>
      </c>
    </row>
    <row r="1124" spans="2:2" x14ac:dyDescent="0.25">
      <c r="B1124" s="199" t="s">
        <v>1392</v>
      </c>
    </row>
    <row r="1125" spans="2:2" x14ac:dyDescent="0.25">
      <c r="B1125" s="199" t="s">
        <v>1419</v>
      </c>
    </row>
    <row r="1127" spans="2:2" x14ac:dyDescent="0.25">
      <c r="B1127" s="199" t="s">
        <v>268</v>
      </c>
    </row>
    <row r="1128" spans="2:2" x14ac:dyDescent="0.25">
      <c r="B1128" s="199" t="s">
        <v>1322</v>
      </c>
    </row>
    <row r="1129" spans="2:2" x14ac:dyDescent="0.25">
      <c r="B1129" s="199" t="s">
        <v>1323</v>
      </c>
    </row>
    <row r="1130" spans="2:2" x14ac:dyDescent="0.25">
      <c r="B1130" s="199" t="s">
        <v>1255</v>
      </c>
    </row>
    <row r="1131" spans="2:2" ht="39.6" x14ac:dyDescent="0.25">
      <c r="B1131" s="199" t="s">
        <v>886</v>
      </c>
    </row>
    <row r="1132" spans="2:2" x14ac:dyDescent="0.25">
      <c r="B1132" s="199" t="s">
        <v>1257</v>
      </c>
    </row>
    <row r="1133" spans="2:2" x14ac:dyDescent="0.25">
      <c r="B1133" s="199" t="s">
        <v>1324</v>
      </c>
    </row>
    <row r="1134" spans="2:2" ht="39.6" x14ac:dyDescent="0.25">
      <c r="B1134" s="199" t="s">
        <v>1258</v>
      </c>
    </row>
    <row r="1135" spans="2:2" x14ac:dyDescent="0.25">
      <c r="B1135" s="199" t="s">
        <v>1326</v>
      </c>
    </row>
    <row r="1136" spans="2:2" x14ac:dyDescent="0.25">
      <c r="B1136" s="199" t="s">
        <v>1329</v>
      </c>
    </row>
    <row r="1137" spans="2:2" ht="66" x14ac:dyDescent="0.25">
      <c r="B1137" s="199" t="s">
        <v>1259</v>
      </c>
    </row>
    <row r="1138" spans="2:2" x14ac:dyDescent="0.25">
      <c r="B1138" s="199" t="s">
        <v>1327</v>
      </c>
    </row>
    <row r="1139" spans="2:2" x14ac:dyDescent="0.25">
      <c r="B1139" s="199" t="s">
        <v>1260</v>
      </c>
    </row>
    <row r="1140" spans="2:2" x14ac:dyDescent="0.25">
      <c r="B1140" s="199" t="s">
        <v>1328</v>
      </c>
    </row>
    <row r="1141" spans="2:2" ht="39.6" x14ac:dyDescent="0.25">
      <c r="B1141" s="199" t="s">
        <v>1262</v>
      </c>
    </row>
    <row r="1142" spans="2:2" x14ac:dyDescent="0.25">
      <c r="B1142" s="199" t="s">
        <v>1397</v>
      </c>
    </row>
    <row r="1143" spans="2:2" x14ac:dyDescent="0.25">
      <c r="B1143" s="199" t="s">
        <v>1420</v>
      </c>
    </row>
    <row r="1144" spans="2:2" x14ac:dyDescent="0.25">
      <c r="B1144" s="199" t="s">
        <v>268</v>
      </c>
    </row>
    <row r="1145" spans="2:2" x14ac:dyDescent="0.25">
      <c r="B1145" s="199" t="s">
        <v>1331</v>
      </c>
    </row>
    <row r="1146" spans="2:2" x14ac:dyDescent="0.25">
      <c r="B1146" s="199" t="s">
        <v>1330</v>
      </c>
    </row>
    <row r="1147" spans="2:2" x14ac:dyDescent="0.25">
      <c r="B1147" s="199" t="s">
        <v>1261</v>
      </c>
    </row>
    <row r="1148" spans="2:2" ht="39.6" x14ac:dyDescent="0.25">
      <c r="B1148" s="199" t="s">
        <v>886</v>
      </c>
    </row>
    <row r="1149" spans="2:2" x14ac:dyDescent="0.25">
      <c r="B1149" s="199" t="s">
        <v>1263</v>
      </c>
    </row>
    <row r="1150" spans="2:2" ht="26.4" x14ac:dyDescent="0.25">
      <c r="B1150" s="199" t="s">
        <v>1264</v>
      </c>
    </row>
    <row r="1151" spans="2:2" x14ac:dyDescent="0.25">
      <c r="B1151" s="199" t="s">
        <v>1332</v>
      </c>
    </row>
    <row r="1152" spans="2:2" x14ac:dyDescent="0.25">
      <c r="B1152" s="199" t="s">
        <v>1265</v>
      </c>
    </row>
    <row r="1153" spans="2:2" ht="26.4" x14ac:dyDescent="0.25">
      <c r="B1153" s="199" t="s">
        <v>1333</v>
      </c>
    </row>
    <row r="1154" spans="2:2" ht="39.6" x14ac:dyDescent="0.25">
      <c r="B1154" s="199" t="s">
        <v>1266</v>
      </c>
    </row>
    <row r="1155" spans="2:2" x14ac:dyDescent="0.25">
      <c r="B1155" s="199" t="s">
        <v>1342</v>
      </c>
    </row>
    <row r="1156" spans="2:2" x14ac:dyDescent="0.25">
      <c r="B1156" s="199" t="s">
        <v>1334</v>
      </c>
    </row>
    <row r="1157" spans="2:2" ht="26.4" x14ac:dyDescent="0.25">
      <c r="B1157" s="199" t="s">
        <v>1336</v>
      </c>
    </row>
    <row r="1158" spans="2:2" x14ac:dyDescent="0.25">
      <c r="B1158" s="199" t="s">
        <v>1335</v>
      </c>
    </row>
    <row r="1159" spans="2:2" x14ac:dyDescent="0.25">
      <c r="B1159" s="199" t="s">
        <v>1268</v>
      </c>
    </row>
    <row r="1160" spans="2:2" x14ac:dyDescent="0.25">
      <c r="B1160" s="199" t="s">
        <v>1398</v>
      </c>
    </row>
    <row r="1161" spans="2:2" ht="26.4" x14ac:dyDescent="0.25">
      <c r="B1161" s="199" t="s">
        <v>1421</v>
      </c>
    </row>
    <row r="1162" spans="2:2" x14ac:dyDescent="0.25">
      <c r="B1162" s="199" t="s">
        <v>268</v>
      </c>
    </row>
    <row r="1163" spans="2:2" x14ac:dyDescent="0.25">
      <c r="B1163" s="199" t="s">
        <v>1337</v>
      </c>
    </row>
    <row r="1164" spans="2:2" x14ac:dyDescent="0.25">
      <c r="B1164" s="199" t="s">
        <v>1267</v>
      </c>
    </row>
    <row r="1165" spans="2:2" ht="39.6" x14ac:dyDescent="0.25">
      <c r="B1165" s="199" t="s">
        <v>886</v>
      </c>
    </row>
    <row r="1166" spans="2:2" ht="26.4" x14ac:dyDescent="0.25">
      <c r="B1166" s="199" t="s">
        <v>1341</v>
      </c>
    </row>
    <row r="1167" spans="2:2" ht="39.6" x14ac:dyDescent="0.25">
      <c r="B1167" s="199" t="s">
        <v>1269</v>
      </c>
    </row>
    <row r="1168" spans="2:2" x14ac:dyDescent="0.25">
      <c r="B1168" s="199" t="s">
        <v>1338</v>
      </c>
    </row>
    <row r="1169" spans="2:2" x14ac:dyDescent="0.25">
      <c r="B1169" s="199" t="s">
        <v>1339</v>
      </c>
    </row>
    <row r="1170" spans="2:2" ht="52.8" x14ac:dyDescent="0.25">
      <c r="B1170" s="199" t="s">
        <v>1270</v>
      </c>
    </row>
    <row r="1171" spans="2:2" x14ac:dyDescent="0.25">
      <c r="B1171" s="199" t="s">
        <v>1340</v>
      </c>
    </row>
    <row r="1172" spans="2:2" ht="79.2" x14ac:dyDescent="0.25">
      <c r="B1172" s="199" t="s">
        <v>1272</v>
      </c>
    </row>
    <row r="1173" spans="2:2" x14ac:dyDescent="0.25">
      <c r="B1173" s="199" t="s">
        <v>1399</v>
      </c>
    </row>
    <row r="1174" spans="2:2" ht="26.4" x14ac:dyDescent="0.25">
      <c r="B1174" s="199" t="s">
        <v>1422</v>
      </c>
    </row>
    <row r="1175" spans="2:2" x14ac:dyDescent="0.25">
      <c r="B1175" s="199" t="s">
        <v>268</v>
      </c>
    </row>
    <row r="1176" spans="2:2" x14ac:dyDescent="0.25">
      <c r="B1176" s="199" t="s">
        <v>1343</v>
      </c>
    </row>
    <row r="1177" spans="2:2" x14ac:dyDescent="0.25">
      <c r="B1177" s="199" t="s">
        <v>1271</v>
      </c>
    </row>
    <row r="1178" spans="2:2" ht="39.6" x14ac:dyDescent="0.25">
      <c r="B1178" s="199" t="s">
        <v>886</v>
      </c>
    </row>
    <row r="1179" spans="2:2" x14ac:dyDescent="0.25">
      <c r="B1179" s="199" t="s">
        <v>1273</v>
      </c>
    </row>
    <row r="1180" spans="2:2" ht="52.8" x14ac:dyDescent="0.25">
      <c r="B1180" s="199" t="s">
        <v>1274</v>
      </c>
    </row>
    <row r="1181" spans="2:2" ht="26.4" x14ac:dyDescent="0.25">
      <c r="B1181" s="199" t="s">
        <v>1346</v>
      </c>
    </row>
    <row r="1182" spans="2:2" ht="66" x14ac:dyDescent="0.25">
      <c r="B1182" s="199" t="s">
        <v>1275</v>
      </c>
    </row>
    <row r="1183" spans="2:2" x14ac:dyDescent="0.25">
      <c r="B1183" s="199" t="s">
        <v>1344</v>
      </c>
    </row>
    <row r="1184" spans="2:2" x14ac:dyDescent="0.25">
      <c r="B1184" s="199" t="s">
        <v>1347</v>
      </c>
    </row>
    <row r="1185" spans="2:2" ht="39.6" x14ac:dyDescent="0.25">
      <c r="B1185" s="199" t="s">
        <v>1276</v>
      </c>
    </row>
    <row r="1186" spans="2:2" x14ac:dyDescent="0.25">
      <c r="B1186" s="199" t="s">
        <v>1345</v>
      </c>
    </row>
    <row r="1187" spans="2:2" x14ac:dyDescent="0.25">
      <c r="B1187" s="199" t="s">
        <v>1348</v>
      </c>
    </row>
    <row r="1188" spans="2:2" ht="26.4" x14ac:dyDescent="0.25">
      <c r="B1188" s="199" t="s">
        <v>1277</v>
      </c>
    </row>
    <row r="1189" spans="2:2" x14ac:dyDescent="0.25">
      <c r="B1189" s="199" t="s">
        <v>1349</v>
      </c>
    </row>
    <row r="1190" spans="2:2" ht="66" x14ac:dyDescent="0.25">
      <c r="B1190" s="199" t="s">
        <v>1279</v>
      </c>
    </row>
    <row r="1191" spans="2:2" x14ac:dyDescent="0.25">
      <c r="B1191" s="199" t="s">
        <v>1350</v>
      </c>
    </row>
    <row r="1192" spans="2:2" x14ac:dyDescent="0.25">
      <c r="B1192" s="199" t="s">
        <v>1423</v>
      </c>
    </row>
    <row r="1193" spans="2:2" x14ac:dyDescent="0.25">
      <c r="B1193" s="199" t="s">
        <v>268</v>
      </c>
    </row>
    <row r="1194" spans="2:2" x14ac:dyDescent="0.25">
      <c r="B1194" s="199" t="s">
        <v>1351</v>
      </c>
    </row>
    <row r="1195" spans="2:2" x14ac:dyDescent="0.25">
      <c r="B1195" s="199" t="s">
        <v>1278</v>
      </c>
    </row>
    <row r="1196" spans="2:2" ht="39.6" x14ac:dyDescent="0.25">
      <c r="B1196" s="199" t="s">
        <v>886</v>
      </c>
    </row>
    <row r="1197" spans="2:2" x14ac:dyDescent="0.25">
      <c r="B1197" s="199" t="s">
        <v>1280</v>
      </c>
    </row>
    <row r="1198" spans="2:2" x14ac:dyDescent="0.25">
      <c r="B1198" s="199" t="s">
        <v>1353</v>
      </c>
    </row>
    <row r="1199" spans="2:2" ht="39.6" x14ac:dyDescent="0.25">
      <c r="B1199" s="199" t="s">
        <v>1281</v>
      </c>
    </row>
    <row r="1200" spans="2:2" x14ac:dyDescent="0.25">
      <c r="B1200" s="199" t="s">
        <v>1352</v>
      </c>
    </row>
    <row r="1201" spans="2:2" x14ac:dyDescent="0.25">
      <c r="B1201" s="199" t="s">
        <v>1354</v>
      </c>
    </row>
    <row r="1202" spans="2:2" ht="26.4" x14ac:dyDescent="0.25">
      <c r="B1202" s="199" t="s">
        <v>1282</v>
      </c>
    </row>
    <row r="1203" spans="2:2" x14ac:dyDescent="0.25">
      <c r="B1203" s="199" t="s">
        <v>1355</v>
      </c>
    </row>
    <row r="1204" spans="2:2" ht="39.6" x14ac:dyDescent="0.25">
      <c r="B1204" s="199" t="s">
        <v>1284</v>
      </c>
    </row>
    <row r="1205" spans="2:2" x14ac:dyDescent="0.25">
      <c r="B1205" s="199" t="s">
        <v>1400</v>
      </c>
    </row>
    <row r="1206" spans="2:2" x14ac:dyDescent="0.25">
      <c r="B1206" s="199" t="s">
        <v>1424</v>
      </c>
    </row>
    <row r="1207" spans="2:2" x14ac:dyDescent="0.25">
      <c r="B1207" s="199" t="s">
        <v>268</v>
      </c>
    </row>
    <row r="1208" spans="2:2" x14ac:dyDescent="0.25">
      <c r="B1208" s="199" t="s">
        <v>1356</v>
      </c>
    </row>
    <row r="1209" spans="2:2" x14ac:dyDescent="0.25">
      <c r="B1209" s="199" t="s">
        <v>1283</v>
      </c>
    </row>
    <row r="1210" spans="2:2" ht="39.6" x14ac:dyDescent="0.25">
      <c r="B1210" s="199" t="s">
        <v>886</v>
      </c>
    </row>
    <row r="1211" spans="2:2" x14ac:dyDescent="0.25">
      <c r="B1211" s="199" t="s">
        <v>1285</v>
      </c>
    </row>
    <row r="1212" spans="2:2" ht="105.6" x14ac:dyDescent="0.25">
      <c r="B1212" s="199" t="s">
        <v>1357</v>
      </c>
    </row>
    <row r="1213" spans="2:2" x14ac:dyDescent="0.25">
      <c r="B1213" s="199" t="s">
        <v>1358</v>
      </c>
    </row>
    <row r="1214" spans="2:2" ht="52.8" x14ac:dyDescent="0.25">
      <c r="B1214" s="199" t="s">
        <v>1286</v>
      </c>
    </row>
    <row r="1215" spans="2:2" x14ac:dyDescent="0.25">
      <c r="B1215" s="199" t="s">
        <v>1287</v>
      </c>
    </row>
    <row r="1216" spans="2:2" ht="39.6" x14ac:dyDescent="0.25">
      <c r="B1216" s="199" t="s">
        <v>1288</v>
      </c>
    </row>
    <row r="1217" spans="2:2" x14ac:dyDescent="0.25">
      <c r="B1217" s="199" t="s">
        <v>1368</v>
      </c>
    </row>
    <row r="1218" spans="2:2" ht="39.6" x14ac:dyDescent="0.25">
      <c r="B1218" s="199" t="s">
        <v>1289</v>
      </c>
    </row>
  </sheetData>
  <sheetProtection sheet="1" objects="1" scenarios="1" formatCells="0" formatColumns="0" formatRows="0" insertColumns="0" insertRows="0"/>
  <autoFilter ref="A1:C1034" xr:uid="{00000000-0009-0000-0000-00000C000000}"/>
  <conditionalFormatting sqref="B1025">
    <cfRule type="expression" dxfId="6" priority="7" stopIfTrue="1">
      <formula>CONTR_CORSIAapplied=FALSE</formula>
    </cfRule>
  </conditionalFormatting>
  <conditionalFormatting sqref="B1025">
    <cfRule type="expression" dxfId="5" priority="6" stopIfTrue="1">
      <formula>CONTR_CORSIAapplied=FALSE</formula>
    </cfRule>
  </conditionalFormatting>
  <conditionalFormatting sqref="B1027">
    <cfRule type="expression" dxfId="4" priority="5" stopIfTrue="1">
      <formula>CONTR_CORSIAapplied=FALSE</formula>
    </cfRule>
  </conditionalFormatting>
  <conditionalFormatting sqref="B1028">
    <cfRule type="expression" dxfId="3" priority="4" stopIfTrue="1">
      <formula>CONTR_CORSIAapplied=FALSE</formula>
    </cfRule>
  </conditionalFormatting>
  <conditionalFormatting sqref="B1029">
    <cfRule type="expression" dxfId="2" priority="3" stopIfTrue="1">
      <formula>CONTR_CORSIAapplied=FALSE</formula>
    </cfRule>
  </conditionalFormatting>
  <conditionalFormatting sqref="B1030">
    <cfRule type="expression" dxfId="1" priority="2" stopIfTrue="1">
      <formula>CONTR_CORSIAapplied=FALSE</formula>
    </cfRule>
  </conditionalFormatting>
  <conditionalFormatting sqref="B1031">
    <cfRule type="expression" dxfId="0" priority="1" stopIfTrue="1">
      <formula>CONTR_CORSIAapplied=FALSE</formula>
    </cfRule>
  </conditionalFormatting>
  <hyperlinks>
    <hyperlink ref="B842" location="'Emission sources'!B89" display="Eligibility for simplified approaches" xr:uid="{00000000-0004-0000-0C00-000000000000}"/>
    <hyperlink ref="B843" location="JUMP_6_CERTinfo" display="Additional information on CORSIA methodologies" xr:uid="{00000000-0004-0000-0C00-000001000000}"/>
    <hyperlink ref="B844" location="JUMP_9_CORSIAeligibFuels" display="Monitoring of CORSIA eligible fuels claims" xr:uid="{00000000-0004-0000-0C00-000002000000}"/>
    <hyperlink ref="B845" location="'Simplified calculation'!A1" display="Simplified calculation of CO2 emissions" xr:uid="{00000000-0004-0000-0C00-000003000000}"/>
    <hyperlink ref="B850" r:id="rId1" display="http://ec.europa.eu/clima/documentation/ets/docs/decision_benchmarking_15_dec_en.pdf. " xr:uid="{00000000-0004-0000-0C00-000004000000}"/>
    <hyperlink ref="B854" r:id="rId2" xr:uid="{00000000-0004-0000-0C00-000005000000}"/>
    <hyperlink ref="B857" r:id="rId3" xr:uid="{00000000-0004-0000-0C00-000006000000}"/>
    <hyperlink ref="B862" r:id="rId4" xr:uid="{00000000-0004-0000-0C00-000007000000}"/>
    <hyperlink ref="B871" r:id="rId5" xr:uid="{00000000-0004-0000-0C00-000008000000}"/>
    <hyperlink ref="B916" location="JUMP_4i_Estimate" display="&lt;&lt;&lt; If you have chosen the t-km monitoring plan in section 2(c), click here to continue with section 4(i). &gt;&gt;&gt;" xr:uid="{00000000-0004-0000-0C00-000009000000}"/>
    <hyperlink ref="B928" r:id="rId6" xr:uid="{00000000-0004-0000-0C00-00000A000000}"/>
    <hyperlink ref="B939" location="Calculation!A1" display="&lt;&lt;&lt; If you have ticked &quot;No&quot;, please continue directly to section 6. &gt;&gt;&gt;" xr:uid="{00000000-0004-0000-0C00-00000B000000}"/>
    <hyperlink ref="B944" location="JUMP_10_EUETS_SET" display="&lt;&lt;&lt; Click here to proceed to section 10 &quot;Simplified Calculation&quot; &gt;&gt;&gt;" xr:uid="{00000000-0004-0000-0C00-00000C000000}"/>
    <hyperlink ref="B945" location="JUMP_7_ActivityData" display="&lt;&lt;&lt; If you are not eligible or not intending to use the small emitter tool, proceed to section 7, except if you need to input data in section 6 related to CORSIA. &gt;&gt;&gt;" xr:uid="{00000000-0004-0000-0C00-00000D000000}"/>
    <hyperlink ref="B967" location="JUMP_7_ActivityData" display="&lt;&lt;&lt; If you are not eligible or not intending to use the small emitter tool, proceed to section 7. &gt;&gt;&gt;" xr:uid="{00000000-0004-0000-0C00-00000E000000}"/>
    <hyperlink ref="B968" location="'Simplified calculation'!A1" display="[go to Section 10 if eligible for simplified calculation]" xr:uid="{00000000-0004-0000-0C00-00000F000000}"/>
    <hyperlink ref="B991" location="JUMP_11_DataGaps" display="&lt;&lt;&lt; Click here to proceed to section 11 &quot;Data gaps&quot; &gt;&gt;&gt;" xr:uid="{00000000-0004-0000-0C00-000010000000}"/>
    <hyperlink ref="B1000" location="Management!C10" display="&lt;&lt;&lt; Click here to proceed to section 11 &quot;Management Systems&quot; &gt;&gt;&gt;" xr:uid="{00000000-0004-0000-0C00-000011000000}"/>
    <hyperlink ref="B1020" location="JUMP_6_CERTinfo" display="Additional information on CORSIA methodologies" xr:uid="{00000000-0004-0000-0C00-000012000000}"/>
    <hyperlink ref="B1022" r:id="rId7" xr:uid="{00000000-0004-0000-0C00-000013000000}"/>
    <hyperlink ref="B66" r:id="rId8" xr:uid="{00000000-0004-0000-0C00-000014000000}"/>
    <hyperlink ref="B64" r:id="rId9" xr:uid="{00000000-0004-0000-0C00-000015000000}"/>
    <hyperlink ref="B68" r:id="rId10" xr:uid="{00000000-0004-0000-0C00-000016000000}"/>
    <hyperlink ref="B45" r:id="rId11" xr:uid="{00000000-0004-0000-0C00-000017000000}"/>
  </hyperlinks>
  <pageMargins left="0.7" right="0.7" top="0.78740157499999996" bottom="0.78740157499999996" header="0.3" footer="0.3"/>
  <pageSetup paperSize="132" orientation="portrait" r:id="rId12"/>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indexed="57"/>
    <pageSetUpPr fitToPage="1"/>
  </sheetPr>
  <dimension ref="A1:E107"/>
  <sheetViews>
    <sheetView workbookViewId="0">
      <selection activeCell="A39" sqref="A39"/>
    </sheetView>
  </sheetViews>
  <sheetFormatPr defaultColWidth="9.109375" defaultRowHeight="13.2" x14ac:dyDescent="0.25"/>
  <cols>
    <col min="1" max="1" width="17.109375" style="3" customWidth="1"/>
    <col min="2" max="2" width="34.6640625" style="3" customWidth="1"/>
    <col min="3" max="3" width="15.109375" style="3" customWidth="1"/>
    <col min="4" max="16384" width="9.109375" style="3"/>
  </cols>
  <sheetData>
    <row r="1" spans="1:5" ht="13.8" thickBot="1" x14ac:dyDescent="0.3">
      <c r="A1" s="26" t="s">
        <v>35</v>
      </c>
    </row>
    <row r="2" spans="1:5" ht="13.8" thickBot="1" x14ac:dyDescent="0.3">
      <c r="A2" s="42" t="s">
        <v>36</v>
      </c>
      <c r="B2" s="43" t="s">
        <v>1498</v>
      </c>
    </row>
    <row r="3" spans="1:5" ht="13.8" thickBot="1" x14ac:dyDescent="0.3">
      <c r="A3" s="44" t="s">
        <v>34</v>
      </c>
      <c r="B3" s="45">
        <v>45636</v>
      </c>
      <c r="C3" s="46" t="str">
        <f>IF(ISNUMBER(MATCH(B3,A20:A45,0)),VLOOKUP(B3,A20:B45,2,FALSE),"---")</f>
        <v>MP P4.2 Aircraft_COM_en_101224.xls</v>
      </c>
      <c r="D3" s="47"/>
      <c r="E3" s="48"/>
    </row>
    <row r="4" spans="1:5" x14ac:dyDescent="0.25">
      <c r="A4" s="49" t="s">
        <v>47</v>
      </c>
      <c r="B4" s="50" t="s">
        <v>48</v>
      </c>
    </row>
    <row r="5" spans="1:5" ht="13.8" thickBot="1" x14ac:dyDescent="0.3">
      <c r="A5" s="51" t="s">
        <v>38</v>
      </c>
      <c r="B5" s="52" t="s">
        <v>63</v>
      </c>
    </row>
    <row r="7" spans="1:5" x14ac:dyDescent="0.25">
      <c r="A7" s="53" t="s">
        <v>37</v>
      </c>
    </row>
    <row r="8" spans="1:5" x14ac:dyDescent="0.25">
      <c r="A8" s="4" t="s">
        <v>43</v>
      </c>
      <c r="B8" s="4"/>
      <c r="C8" s="5" t="s">
        <v>39</v>
      </c>
    </row>
    <row r="9" spans="1:5" x14ac:dyDescent="0.25">
      <c r="A9" s="4" t="s">
        <v>44</v>
      </c>
      <c r="B9" s="4"/>
      <c r="C9" s="5" t="s">
        <v>40</v>
      </c>
    </row>
    <row r="10" spans="1:5" x14ac:dyDescent="0.25">
      <c r="A10" s="4" t="s">
        <v>45</v>
      </c>
      <c r="B10" s="4"/>
      <c r="C10" s="5" t="s">
        <v>41</v>
      </c>
    </row>
    <row r="11" spans="1:5" x14ac:dyDescent="0.25">
      <c r="A11" s="4" t="s">
        <v>46</v>
      </c>
      <c r="B11" s="4"/>
      <c r="C11" s="5" t="s">
        <v>42</v>
      </c>
    </row>
    <row r="12" spans="1:5" x14ac:dyDescent="0.25">
      <c r="A12" s="4" t="s">
        <v>826</v>
      </c>
      <c r="B12" s="4"/>
      <c r="C12" s="5" t="s">
        <v>827</v>
      </c>
    </row>
    <row r="13" spans="1:5" x14ac:dyDescent="0.25">
      <c r="A13" s="4" t="s">
        <v>828</v>
      </c>
      <c r="B13" s="4"/>
      <c r="C13" s="5" t="s">
        <v>829</v>
      </c>
    </row>
    <row r="14" spans="1:5" x14ac:dyDescent="0.25">
      <c r="A14" s="4" t="s">
        <v>830</v>
      </c>
      <c r="B14" s="4"/>
      <c r="C14" s="5" t="s">
        <v>831</v>
      </c>
    </row>
    <row r="15" spans="1:5" x14ac:dyDescent="0.25">
      <c r="A15" s="4" t="s">
        <v>1009</v>
      </c>
      <c r="B15" s="4"/>
      <c r="C15" s="5" t="s">
        <v>1010</v>
      </c>
    </row>
    <row r="16" spans="1:5" x14ac:dyDescent="0.25">
      <c r="A16" s="229" t="s">
        <v>1498</v>
      </c>
      <c r="B16" s="4"/>
      <c r="C16" s="230" t="s">
        <v>1499</v>
      </c>
    </row>
    <row r="17" spans="1:4" x14ac:dyDescent="0.25">
      <c r="A17" s="4"/>
      <c r="B17" s="4"/>
      <c r="C17" s="5"/>
    </row>
    <row r="18" spans="1:4" x14ac:dyDescent="0.25">
      <c r="A18" s="13"/>
    </row>
    <row r="19" spans="1:4" x14ac:dyDescent="0.25">
      <c r="A19" s="26" t="s">
        <v>146</v>
      </c>
      <c r="B19" s="26" t="s">
        <v>95</v>
      </c>
      <c r="C19" s="26" t="s">
        <v>789</v>
      </c>
    </row>
    <row r="20" spans="1:4" x14ac:dyDescent="0.25">
      <c r="A20" s="54">
        <v>39941</v>
      </c>
      <c r="B20" s="55" t="s">
        <v>1500</v>
      </c>
      <c r="C20" s="55"/>
      <c r="D20" s="56"/>
    </row>
    <row r="21" spans="1:4" x14ac:dyDescent="0.25">
      <c r="A21" s="57">
        <v>39944</v>
      </c>
      <c r="B21" s="58" t="s">
        <v>1501</v>
      </c>
      <c r="C21" s="58" t="s">
        <v>790</v>
      </c>
      <c r="D21" s="59"/>
    </row>
    <row r="22" spans="1:4" x14ac:dyDescent="0.25">
      <c r="A22" s="57">
        <v>39952</v>
      </c>
      <c r="B22" s="58" t="s">
        <v>1502</v>
      </c>
      <c r="C22" s="58" t="s">
        <v>791</v>
      </c>
      <c r="D22" s="59"/>
    </row>
    <row r="23" spans="1:4" x14ac:dyDescent="0.25">
      <c r="A23" s="57">
        <v>39975</v>
      </c>
      <c r="B23" s="58" t="s">
        <v>1503</v>
      </c>
      <c r="C23" s="58" t="s">
        <v>203</v>
      </c>
      <c r="D23" s="59"/>
    </row>
    <row r="24" spans="1:4" x14ac:dyDescent="0.25">
      <c r="A24" s="57" t="s">
        <v>846</v>
      </c>
      <c r="B24" s="58"/>
      <c r="C24" s="58" t="s">
        <v>844</v>
      </c>
      <c r="D24" s="59"/>
    </row>
    <row r="25" spans="1:4" x14ac:dyDescent="0.25">
      <c r="A25" s="57">
        <v>40954</v>
      </c>
      <c r="B25" s="58"/>
      <c r="C25" s="58" t="s">
        <v>845</v>
      </c>
      <c r="D25" s="59"/>
    </row>
    <row r="26" spans="1:4" x14ac:dyDescent="0.25">
      <c r="A26" s="57">
        <v>41043</v>
      </c>
      <c r="B26" s="58" t="s">
        <v>1504</v>
      </c>
      <c r="C26" s="58" t="s">
        <v>911</v>
      </c>
      <c r="D26" s="59"/>
    </row>
    <row r="27" spans="1:4" x14ac:dyDescent="0.25">
      <c r="A27" s="57">
        <v>41045</v>
      </c>
      <c r="B27" s="58" t="s">
        <v>1505</v>
      </c>
      <c r="C27" s="58" t="s">
        <v>912</v>
      </c>
      <c r="D27" s="59"/>
    </row>
    <row r="28" spans="1:4" x14ac:dyDescent="0.25">
      <c r="A28" s="57">
        <v>41078</v>
      </c>
      <c r="B28" s="58" t="s">
        <v>1506</v>
      </c>
      <c r="C28" s="112" t="s">
        <v>913</v>
      </c>
      <c r="D28" s="59"/>
    </row>
    <row r="29" spans="1:4" x14ac:dyDescent="0.25">
      <c r="A29" s="57">
        <v>41094</v>
      </c>
      <c r="B29" s="58" t="s">
        <v>1507</v>
      </c>
      <c r="C29" s="112" t="s">
        <v>1000</v>
      </c>
      <c r="D29" s="59"/>
    </row>
    <row r="30" spans="1:4" x14ac:dyDescent="0.25">
      <c r="A30" s="57">
        <v>41098</v>
      </c>
      <c r="B30" s="58" t="s">
        <v>1508</v>
      </c>
      <c r="C30" s="58" t="s">
        <v>1003</v>
      </c>
      <c r="D30" s="59"/>
    </row>
    <row r="31" spans="1:4" x14ac:dyDescent="0.25">
      <c r="A31" s="57">
        <v>41101</v>
      </c>
      <c r="B31" s="58" t="s">
        <v>1509</v>
      </c>
      <c r="C31" s="58" t="s">
        <v>1005</v>
      </c>
      <c r="D31" s="59"/>
    </row>
    <row r="32" spans="1:4" x14ac:dyDescent="0.25">
      <c r="A32" s="57">
        <v>41106</v>
      </c>
      <c r="B32" s="58" t="s">
        <v>1510</v>
      </c>
      <c r="C32" s="58" t="s">
        <v>1006</v>
      </c>
      <c r="D32" s="59"/>
    </row>
    <row r="33" spans="1:4" x14ac:dyDescent="0.25">
      <c r="A33" s="57">
        <v>43398</v>
      </c>
      <c r="B33" s="58" t="s">
        <v>1511</v>
      </c>
      <c r="C33" s="112" t="s">
        <v>1095</v>
      </c>
      <c r="D33" s="59"/>
    </row>
    <row r="34" spans="1:4" x14ac:dyDescent="0.25">
      <c r="A34" s="57">
        <v>43451</v>
      </c>
      <c r="B34" s="58" t="s">
        <v>1512</v>
      </c>
      <c r="C34" s="112" t="s">
        <v>1155</v>
      </c>
      <c r="D34" s="59"/>
    </row>
    <row r="35" spans="1:4" x14ac:dyDescent="0.25">
      <c r="A35" s="57">
        <v>43481</v>
      </c>
      <c r="B35" s="58" t="s">
        <v>1513</v>
      </c>
      <c r="C35" s="58" t="s">
        <v>1193</v>
      </c>
      <c r="D35" s="59"/>
    </row>
    <row r="36" spans="1:4" x14ac:dyDescent="0.25">
      <c r="A36" s="57">
        <v>43969</v>
      </c>
      <c r="B36" s="58" t="s">
        <v>1514</v>
      </c>
      <c r="C36" s="112" t="s">
        <v>1211</v>
      </c>
      <c r="D36" s="59"/>
    </row>
    <row r="37" spans="1:4" x14ac:dyDescent="0.25">
      <c r="A37" s="57">
        <v>44006</v>
      </c>
      <c r="B37" s="58" t="s">
        <v>1515</v>
      </c>
      <c r="C37" s="112" t="s">
        <v>1218</v>
      </c>
      <c r="D37" s="59"/>
    </row>
    <row r="38" spans="1:4" x14ac:dyDescent="0.25">
      <c r="A38" s="57">
        <v>45619</v>
      </c>
      <c r="B38" s="58" t="str">
        <f t="shared" ref="B38:B45" si="0">IF(ISBLANK($A38),"---", VLOOKUP($B$2,$A$8:$C$17,3,0) &amp; "_" &amp; VLOOKUP($B$4,$A$48:$B$80,2,0)&amp;"_"&amp;VLOOKUP($B$5,$A$83:$B$107,2,0)&amp;"_"&amp; TEXT(DAY($A38),"0#")&amp; TEXT(MONTH($A38),"0#")&amp; TEXT(YEAR($A38)-2000,"0#")&amp;".xls")</f>
        <v>MP P4.2 Aircraft_COM_en_231124.xls</v>
      </c>
      <c r="C38" s="112" t="s">
        <v>1497</v>
      </c>
      <c r="D38" s="59"/>
    </row>
    <row r="39" spans="1:4" x14ac:dyDescent="0.25">
      <c r="A39" s="57">
        <v>45636</v>
      </c>
      <c r="B39" s="58" t="str">
        <f t="shared" si="0"/>
        <v>MP P4.2 Aircraft_COM_en_101224.xls</v>
      </c>
      <c r="C39" s="112" t="s">
        <v>1532</v>
      </c>
      <c r="D39" s="59"/>
    </row>
    <row r="40" spans="1:4" x14ac:dyDescent="0.25">
      <c r="A40" s="57"/>
      <c r="B40" s="58" t="str">
        <f t="shared" si="0"/>
        <v>---</v>
      </c>
      <c r="C40" s="58"/>
      <c r="D40" s="59"/>
    </row>
    <row r="41" spans="1:4" x14ac:dyDescent="0.25">
      <c r="A41" s="57"/>
      <c r="B41" s="58" t="str">
        <f t="shared" si="0"/>
        <v>---</v>
      </c>
      <c r="C41" s="58"/>
      <c r="D41" s="59"/>
    </row>
    <row r="42" spans="1:4" x14ac:dyDescent="0.25">
      <c r="A42" s="57"/>
      <c r="B42" s="58" t="str">
        <f t="shared" si="0"/>
        <v>---</v>
      </c>
      <c r="C42" s="58"/>
      <c r="D42" s="59"/>
    </row>
    <row r="43" spans="1:4" x14ac:dyDescent="0.25">
      <c r="A43" s="57"/>
      <c r="B43" s="58" t="str">
        <f t="shared" si="0"/>
        <v>---</v>
      </c>
      <c r="C43" s="58"/>
      <c r="D43" s="59"/>
    </row>
    <row r="44" spans="1:4" x14ac:dyDescent="0.25">
      <c r="A44" s="57"/>
      <c r="B44" s="58" t="str">
        <f t="shared" si="0"/>
        <v>---</v>
      </c>
      <c r="C44" s="58"/>
      <c r="D44" s="59"/>
    </row>
    <row r="45" spans="1:4" x14ac:dyDescent="0.25">
      <c r="A45" s="60"/>
      <c r="B45" s="61" t="str">
        <f t="shared" si="0"/>
        <v>---</v>
      </c>
      <c r="C45" s="61"/>
      <c r="D45" s="62"/>
    </row>
    <row r="47" spans="1:4" x14ac:dyDescent="0.25">
      <c r="A47" s="26" t="s">
        <v>47</v>
      </c>
    </row>
    <row r="48" spans="1:4" x14ac:dyDescent="0.25">
      <c r="A48" s="40" t="s">
        <v>48</v>
      </c>
      <c r="B48" s="40" t="s">
        <v>96</v>
      </c>
    </row>
    <row r="49" spans="1:2" x14ac:dyDescent="0.25">
      <c r="A49" s="40" t="s">
        <v>832</v>
      </c>
      <c r="B49" s="40" t="s">
        <v>833</v>
      </c>
    </row>
    <row r="50" spans="1:2" x14ac:dyDescent="0.25">
      <c r="A50" s="40" t="s">
        <v>302</v>
      </c>
      <c r="B50" s="40" t="s">
        <v>97</v>
      </c>
    </row>
    <row r="51" spans="1:2" x14ac:dyDescent="0.25">
      <c r="A51" s="40" t="s">
        <v>304</v>
      </c>
      <c r="B51" s="40" t="s">
        <v>98</v>
      </c>
    </row>
    <row r="52" spans="1:2" x14ac:dyDescent="0.25">
      <c r="A52" s="40" t="s">
        <v>307</v>
      </c>
      <c r="B52" s="40" t="s">
        <v>99</v>
      </c>
    </row>
    <row r="53" spans="1:2" x14ac:dyDescent="0.25">
      <c r="A53" s="40" t="s">
        <v>473</v>
      </c>
      <c r="B53" s="40" t="s">
        <v>834</v>
      </c>
    </row>
    <row r="54" spans="1:2" x14ac:dyDescent="0.25">
      <c r="A54" s="40" t="s">
        <v>309</v>
      </c>
      <c r="B54" s="40" t="s">
        <v>100</v>
      </c>
    </row>
    <row r="55" spans="1:2" x14ac:dyDescent="0.25">
      <c r="A55" s="176" t="s">
        <v>1214</v>
      </c>
      <c r="B55" s="40" t="s">
        <v>101</v>
      </c>
    </row>
    <row r="56" spans="1:2" x14ac:dyDescent="0.25">
      <c r="A56" s="40" t="s">
        <v>314</v>
      </c>
      <c r="B56" s="40" t="s">
        <v>102</v>
      </c>
    </row>
    <row r="57" spans="1:2" x14ac:dyDescent="0.25">
      <c r="A57" s="40" t="s">
        <v>317</v>
      </c>
      <c r="B57" s="40" t="s">
        <v>103</v>
      </c>
    </row>
    <row r="58" spans="1:2" x14ac:dyDescent="0.25">
      <c r="A58" s="40" t="s">
        <v>319</v>
      </c>
      <c r="B58" s="40" t="s">
        <v>104</v>
      </c>
    </row>
    <row r="59" spans="1:2" x14ac:dyDescent="0.25">
      <c r="A59" s="40" t="s">
        <v>321</v>
      </c>
      <c r="B59" s="40" t="s">
        <v>105</v>
      </c>
    </row>
    <row r="60" spans="1:2" x14ac:dyDescent="0.25">
      <c r="A60" s="40" t="s">
        <v>324</v>
      </c>
      <c r="B60" s="40" t="s">
        <v>106</v>
      </c>
    </row>
    <row r="61" spans="1:2" x14ac:dyDescent="0.25">
      <c r="A61" s="40" t="s">
        <v>326</v>
      </c>
      <c r="B61" s="40" t="s">
        <v>107</v>
      </c>
    </row>
    <row r="62" spans="1:2" x14ac:dyDescent="0.25">
      <c r="A62" s="40" t="s">
        <v>328</v>
      </c>
      <c r="B62" s="40" t="s">
        <v>108</v>
      </c>
    </row>
    <row r="63" spans="1:2" x14ac:dyDescent="0.25">
      <c r="A63" s="40" t="s">
        <v>529</v>
      </c>
      <c r="B63" s="40" t="s">
        <v>835</v>
      </c>
    </row>
    <row r="64" spans="1:2" x14ac:dyDescent="0.25">
      <c r="A64" s="40" t="s">
        <v>330</v>
      </c>
      <c r="B64" s="40" t="s">
        <v>109</v>
      </c>
    </row>
    <row r="65" spans="1:2" x14ac:dyDescent="0.25">
      <c r="A65" s="40" t="s">
        <v>332</v>
      </c>
      <c r="B65" s="40" t="s">
        <v>110</v>
      </c>
    </row>
    <row r="66" spans="1:2" x14ac:dyDescent="0.25">
      <c r="A66" s="40" t="s">
        <v>334</v>
      </c>
      <c r="B66" s="40" t="s">
        <v>111</v>
      </c>
    </row>
    <row r="67" spans="1:2" x14ac:dyDescent="0.25">
      <c r="A67" s="40" t="s">
        <v>549</v>
      </c>
      <c r="B67" s="40" t="s">
        <v>836</v>
      </c>
    </row>
    <row r="68" spans="1:2" x14ac:dyDescent="0.25">
      <c r="A68" s="40" t="s">
        <v>336</v>
      </c>
      <c r="B68" s="40" t="s">
        <v>112</v>
      </c>
    </row>
    <row r="69" spans="1:2" x14ac:dyDescent="0.25">
      <c r="A69" s="40" t="s">
        <v>338</v>
      </c>
      <c r="B69" s="40" t="s">
        <v>113</v>
      </c>
    </row>
    <row r="70" spans="1:2" x14ac:dyDescent="0.25">
      <c r="A70" s="40" t="s">
        <v>340</v>
      </c>
      <c r="B70" s="40" t="s">
        <v>114</v>
      </c>
    </row>
    <row r="71" spans="1:2" x14ac:dyDescent="0.25">
      <c r="A71" s="40" t="s">
        <v>343</v>
      </c>
      <c r="B71" s="40" t="s">
        <v>115</v>
      </c>
    </row>
    <row r="72" spans="1:2" x14ac:dyDescent="0.25">
      <c r="A72" s="40" t="s">
        <v>585</v>
      </c>
      <c r="B72" s="40" t="s">
        <v>837</v>
      </c>
    </row>
    <row r="73" spans="1:2" x14ac:dyDescent="0.25">
      <c r="A73" s="40" t="s">
        <v>346</v>
      </c>
      <c r="B73" s="40" t="s">
        <v>116</v>
      </c>
    </row>
    <row r="74" spans="1:2" x14ac:dyDescent="0.25">
      <c r="A74" s="40" t="s">
        <v>350</v>
      </c>
      <c r="B74" s="40" t="s">
        <v>117</v>
      </c>
    </row>
    <row r="75" spans="1:2" x14ac:dyDescent="0.25">
      <c r="A75" s="40" t="s">
        <v>353</v>
      </c>
      <c r="B75" s="40" t="s">
        <v>118</v>
      </c>
    </row>
    <row r="76" spans="1:2" x14ac:dyDescent="0.25">
      <c r="A76" s="40" t="s">
        <v>356</v>
      </c>
      <c r="B76" s="40" t="s">
        <v>119</v>
      </c>
    </row>
    <row r="77" spans="1:2" x14ac:dyDescent="0.25">
      <c r="A77" s="40" t="s">
        <v>358</v>
      </c>
      <c r="B77" s="40" t="s">
        <v>120</v>
      </c>
    </row>
    <row r="78" spans="1:2" x14ac:dyDescent="0.25">
      <c r="A78" s="40" t="s">
        <v>361</v>
      </c>
      <c r="B78" s="40" t="s">
        <v>121</v>
      </c>
    </row>
    <row r="79" spans="1:2" x14ac:dyDescent="0.25">
      <c r="A79" s="40" t="s">
        <v>363</v>
      </c>
      <c r="B79" s="40" t="s">
        <v>122</v>
      </c>
    </row>
    <row r="80" spans="1:2" x14ac:dyDescent="0.25">
      <c r="A80" s="40" t="s">
        <v>370</v>
      </c>
      <c r="B80" s="40" t="s">
        <v>123</v>
      </c>
    </row>
    <row r="82" spans="1:2" x14ac:dyDescent="0.25">
      <c r="A82" s="15" t="s">
        <v>147</v>
      </c>
    </row>
    <row r="83" spans="1:2" x14ac:dyDescent="0.25">
      <c r="A83" s="41" t="s">
        <v>49</v>
      </c>
      <c r="B83" s="41" t="s">
        <v>50</v>
      </c>
    </row>
    <row r="84" spans="1:2" x14ac:dyDescent="0.25">
      <c r="A84" s="41" t="s">
        <v>51</v>
      </c>
      <c r="B84" s="41" t="s">
        <v>52</v>
      </c>
    </row>
    <row r="85" spans="1:2" x14ac:dyDescent="0.25">
      <c r="A85" s="41" t="s">
        <v>838</v>
      </c>
      <c r="B85" s="41" t="s">
        <v>839</v>
      </c>
    </row>
    <row r="86" spans="1:2" x14ac:dyDescent="0.25">
      <c r="A86" s="41" t="s">
        <v>53</v>
      </c>
      <c r="B86" s="41" t="s">
        <v>54</v>
      </c>
    </row>
    <row r="87" spans="1:2" x14ac:dyDescent="0.25">
      <c r="A87" s="41" t="s">
        <v>55</v>
      </c>
      <c r="B87" s="41" t="s">
        <v>56</v>
      </c>
    </row>
    <row r="88" spans="1:2" x14ac:dyDescent="0.25">
      <c r="A88" s="41" t="s">
        <v>57</v>
      </c>
      <c r="B88" s="41" t="s">
        <v>58</v>
      </c>
    </row>
    <row r="89" spans="1:2" x14ac:dyDescent="0.25">
      <c r="A89" s="41" t="s">
        <v>59</v>
      </c>
      <c r="B89" s="41" t="s">
        <v>60</v>
      </c>
    </row>
    <row r="90" spans="1:2" x14ac:dyDescent="0.25">
      <c r="A90" s="41" t="s">
        <v>61</v>
      </c>
      <c r="B90" s="41" t="s">
        <v>62</v>
      </c>
    </row>
    <row r="91" spans="1:2" x14ac:dyDescent="0.25">
      <c r="A91" s="41" t="s">
        <v>63</v>
      </c>
      <c r="B91" s="41" t="s">
        <v>64</v>
      </c>
    </row>
    <row r="92" spans="1:2" x14ac:dyDescent="0.25">
      <c r="A92" s="41" t="s">
        <v>65</v>
      </c>
      <c r="B92" s="41" t="s">
        <v>66</v>
      </c>
    </row>
    <row r="93" spans="1:2" x14ac:dyDescent="0.25">
      <c r="A93" s="41" t="s">
        <v>840</v>
      </c>
      <c r="B93" s="41" t="s">
        <v>841</v>
      </c>
    </row>
    <row r="94" spans="1:2" x14ac:dyDescent="0.25">
      <c r="A94" s="41" t="s">
        <v>67</v>
      </c>
      <c r="B94" s="41" t="s">
        <v>68</v>
      </c>
    </row>
    <row r="95" spans="1:2" x14ac:dyDescent="0.25">
      <c r="A95" s="41" t="s">
        <v>69</v>
      </c>
      <c r="B95" s="41" t="s">
        <v>70</v>
      </c>
    </row>
    <row r="96" spans="1:2" x14ac:dyDescent="0.25">
      <c r="A96" s="41" t="s">
        <v>71</v>
      </c>
      <c r="B96" s="41" t="s">
        <v>72</v>
      </c>
    </row>
    <row r="97" spans="1:2" x14ac:dyDescent="0.25">
      <c r="A97" s="41" t="s">
        <v>73</v>
      </c>
      <c r="B97" s="41" t="s">
        <v>74</v>
      </c>
    </row>
    <row r="98" spans="1:2" x14ac:dyDescent="0.25">
      <c r="A98" s="41" t="s">
        <v>75</v>
      </c>
      <c r="B98" s="41" t="s">
        <v>76</v>
      </c>
    </row>
    <row r="99" spans="1:2" x14ac:dyDescent="0.25">
      <c r="A99" s="41" t="s">
        <v>842</v>
      </c>
      <c r="B99" s="41" t="s">
        <v>843</v>
      </c>
    </row>
    <row r="100" spans="1:2" x14ac:dyDescent="0.25">
      <c r="A100" s="41" t="s">
        <v>77</v>
      </c>
      <c r="B100" s="41" t="s">
        <v>78</v>
      </c>
    </row>
    <row r="101" spans="1:2" x14ac:dyDescent="0.25">
      <c r="A101" s="41" t="s">
        <v>79</v>
      </c>
      <c r="B101" s="41" t="s">
        <v>80</v>
      </c>
    </row>
    <row r="102" spans="1:2" x14ac:dyDescent="0.25">
      <c r="A102" s="41" t="s">
        <v>83</v>
      </c>
      <c r="B102" s="41" t="s">
        <v>84</v>
      </c>
    </row>
    <row r="103" spans="1:2" x14ac:dyDescent="0.25">
      <c r="A103" s="41" t="s">
        <v>85</v>
      </c>
      <c r="B103" s="41" t="s">
        <v>86</v>
      </c>
    </row>
    <row r="104" spans="1:2" x14ac:dyDescent="0.25">
      <c r="A104" s="41" t="s">
        <v>87</v>
      </c>
      <c r="B104" s="41" t="s">
        <v>88</v>
      </c>
    </row>
    <row r="105" spans="1:2" x14ac:dyDescent="0.25">
      <c r="A105" s="41" t="s">
        <v>89</v>
      </c>
      <c r="B105" s="41" t="s">
        <v>90</v>
      </c>
    </row>
    <row r="106" spans="1:2" x14ac:dyDescent="0.25">
      <c r="A106" s="41" t="s">
        <v>91</v>
      </c>
      <c r="B106" s="41" t="s">
        <v>92</v>
      </c>
    </row>
    <row r="107" spans="1:2" x14ac:dyDescent="0.25">
      <c r="A107" s="41" t="s">
        <v>93</v>
      </c>
      <c r="B107" s="41" t="s">
        <v>94</v>
      </c>
    </row>
  </sheetData>
  <sheetProtection sheet="1" objects="1" scenarios="1" formatCells="0" formatColumns="0" formatRows="0" insertColumns="0" insertRows="0"/>
  <phoneticPr fontId="9" type="noConversion"/>
  <dataValidations count="4">
    <dataValidation type="list" allowBlank="1" showInputMessage="1" showErrorMessage="1" sqref="B2" xr:uid="{00000000-0002-0000-0D00-000000000000}">
      <formula1>$A$8:$A$17</formula1>
    </dataValidation>
    <dataValidation type="list" allowBlank="1" showInputMessage="1" showErrorMessage="1" sqref="B3" xr:uid="{00000000-0002-0000-0D00-000001000000}">
      <formula1>$A$20:$A$45</formula1>
    </dataValidation>
    <dataValidation type="list" allowBlank="1" showInputMessage="1" showErrorMessage="1" sqref="B4" xr:uid="{00000000-0002-0000-0D00-000002000000}">
      <formula1>$A$48:$A$80</formula1>
    </dataValidation>
    <dataValidation type="list" allowBlank="1" showInputMessage="1" showErrorMessage="1" sqref="B5" xr:uid="{00000000-0002-0000-0D00-000003000000}">
      <formula1>$A$83:$A$107</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A108909CABB94C86043C1C188CE238" ma:contentTypeVersion="4" ma:contentTypeDescription="Ein neues Dokument erstellen." ma:contentTypeScope="" ma:versionID="18f02f96a9687c9d9fb550a22ac6c434">
  <xsd:schema xmlns:xsd="http://www.w3.org/2001/XMLSchema" xmlns:xs="http://www.w3.org/2001/XMLSchema" xmlns:p="http://schemas.microsoft.com/office/2006/metadata/properties" xmlns:ns2="8426b6ab-1c0b-4e0e-9fe4-84f0d3627fbc" targetNamespace="http://schemas.microsoft.com/office/2006/metadata/properties" ma:root="true" ma:fieldsID="1b2a8794ac33fd5cec274f18bcaa4ecd" ns2:_="">
    <xsd:import namespace="8426b6ab-1c0b-4e0e-9fe4-84f0d3627f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6b6ab-1c0b-4e0e-9fe4-84f0d3627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EDCF55-1F51-4E2C-980D-FD1315C6A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6b6ab-1c0b-4e0e-9fe4-84f0d3627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3925A3-E9A7-437C-B037-ECA769D30CBE}">
  <ds:schemaRefs>
    <ds:schemaRef ds:uri="http://schemas.microsoft.com/sharepoint/v3/contenttype/forms"/>
  </ds:schemaRefs>
</ds:datastoreItem>
</file>

<file path=customXml/itemProps3.xml><?xml version="1.0" encoding="utf-8"?>
<ds:datastoreItem xmlns:ds="http://schemas.openxmlformats.org/officeDocument/2006/customXml" ds:itemID="{FA3D0CAB-62DB-423C-8DA6-CBA7179B7EF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91</vt:i4>
      </vt:variant>
    </vt:vector>
  </HeadingPairs>
  <TitlesOfParts>
    <vt:vector size="96" baseType="lpstr">
      <vt:lpstr>non-CO2</vt:lpstr>
      <vt:lpstr>EUwideConstants</vt:lpstr>
      <vt:lpstr>MSParameters</vt:lpstr>
      <vt:lpstr>Translations</vt:lpstr>
      <vt:lpstr>VersionDocumentation</vt:lpstr>
      <vt:lpstr>aviationauthorities</vt:lpstr>
      <vt:lpstr>BooleanValues</vt:lpstr>
      <vt:lpstr>CNTR_4Ddatasource</vt:lpstr>
      <vt:lpstr>CNTR_4Dtrajectory</vt:lpstr>
      <vt:lpstr>CNTR_Aircraftperformance</vt:lpstr>
      <vt:lpstr>CNTR_Aircraftperformancemethod</vt:lpstr>
      <vt:lpstr>CNTR_Approved</vt:lpstr>
      <vt:lpstr>CNTR_Co2e</vt:lpstr>
      <vt:lpstr>CNTR_Efficacy</vt:lpstr>
      <vt:lpstr>CNTR_Enginedatasource</vt:lpstr>
      <vt:lpstr>CNTR_Enginetype</vt:lpstr>
      <vt:lpstr>CNTR_Fueldatasource</vt:lpstr>
      <vt:lpstr>CNTR_Fuelproperties</vt:lpstr>
      <vt:lpstr>CNTR_Massmethod</vt:lpstr>
      <vt:lpstr>CNTR_NEATS</vt:lpstr>
      <vt:lpstr>CNTR_No_NonCo2</vt:lpstr>
      <vt:lpstr>CNTR_NonCo2</vt:lpstr>
      <vt:lpstr>CNTR_OwnData</vt:lpstr>
      <vt:lpstr>CNTR_PerformanceMethodDefault</vt:lpstr>
      <vt:lpstr>CNTR_Scope</vt:lpstr>
      <vt:lpstr>CNTR_UseFuelProperties</vt:lpstr>
      <vt:lpstr>CNTR_Weatherdata</vt:lpstr>
      <vt:lpstr>CNTR_Weathersource</vt:lpstr>
      <vt:lpstr>commissiontool</vt:lpstr>
      <vt:lpstr>CompetentAuthorities</vt:lpstr>
      <vt:lpstr>DensityMethodNew</vt:lpstr>
      <vt:lpstr>DensMethod</vt:lpstr>
      <vt:lpstr>ErrorMessageSmallEmitter</vt:lpstr>
      <vt:lpstr>EUconst_CERTmethods</vt:lpstr>
      <vt:lpstr>EUconst_CORSIAmethods</vt:lpstr>
      <vt:lpstr>EUconst_CORSIAmethodsExclusive</vt:lpstr>
      <vt:lpstr>EUconst_CORSIAtools</vt:lpstr>
      <vt:lpstr>EUconst_Enhancedweather</vt:lpstr>
      <vt:lpstr>EUConst_ErrPrimaryMP</vt:lpstr>
      <vt:lpstr>Euconst_MPReferenceDateTypes</vt:lpstr>
      <vt:lpstr>EUconst_NonCo2basicweather</vt:lpstr>
      <vt:lpstr>EUconst_NonCo2DataSource</vt:lpstr>
      <vt:lpstr>EUconst_NonCo2EngineSource</vt:lpstr>
      <vt:lpstr>EUconst_NonCo2Enhancedweather</vt:lpstr>
      <vt:lpstr>EUconst_NonCo2Fuel</vt:lpstr>
      <vt:lpstr>EUconst_NonCo2Mass</vt:lpstr>
      <vt:lpstr>EUconst_NonCo2Method</vt:lpstr>
      <vt:lpstr>EUconst_NonCo2MethodHilfe</vt:lpstr>
      <vt:lpstr>EUconst_NonCo2Methodnotsmall</vt:lpstr>
      <vt:lpstr>EUconst_NonCo2Performance</vt:lpstr>
      <vt:lpstr>EUconst_NonCo2Scope</vt:lpstr>
      <vt:lpstr>EUconst_NonCo2SecondaryData</vt:lpstr>
      <vt:lpstr>EUconst_NonCo2Tool</vt:lpstr>
      <vt:lpstr>EUconst_NonCo2WeatherData</vt:lpstr>
      <vt:lpstr>EUconst_NonCo2WeatherSource</vt:lpstr>
      <vt:lpstr>flighttypes</vt:lpstr>
      <vt:lpstr>freightandmail</vt:lpstr>
      <vt:lpstr>Frequency</vt:lpstr>
      <vt:lpstr>indRange</vt:lpstr>
      <vt:lpstr>JUMP_18_Non_CO2</vt:lpstr>
      <vt:lpstr>JUMP_19_Choice_of_Tool</vt:lpstr>
      <vt:lpstr>JUMP_20_FlightInfo</vt:lpstr>
      <vt:lpstr>JUMP_21_OwnData</vt:lpstr>
      <vt:lpstr>JUMP_21a.v_Flighttrajectory</vt:lpstr>
      <vt:lpstr>JUMP_21b.v_Weatherdata</vt:lpstr>
      <vt:lpstr>JUMP_22_DataGaps</vt:lpstr>
      <vt:lpstr>JUMP_22e_Enginetype</vt:lpstr>
      <vt:lpstr>JUMP_22i_Aircraftmass</vt:lpstr>
      <vt:lpstr>JUMP_23_Consistency4D</vt:lpstr>
      <vt:lpstr>JUMP_23e_Aircraftperformance</vt:lpstr>
      <vt:lpstr>JUMP_24_Fuelproperties</vt:lpstr>
      <vt:lpstr>JUMP_24d_Fuelproperties</vt:lpstr>
      <vt:lpstr>Legalstatus</vt:lpstr>
      <vt:lpstr>ManSys</vt:lpstr>
      <vt:lpstr>MeasMethod</vt:lpstr>
      <vt:lpstr>memberstates</vt:lpstr>
      <vt:lpstr>MSversiontracking</vt:lpstr>
      <vt:lpstr>NewUpdate</vt:lpstr>
      <vt:lpstr>notapplicable</vt:lpstr>
      <vt:lpstr>operationscope</vt:lpstr>
      <vt:lpstr>operationsscope</vt:lpstr>
      <vt:lpstr>opstatus</vt:lpstr>
      <vt:lpstr>parameters</vt:lpstr>
      <vt:lpstr>passengermass</vt:lpstr>
      <vt:lpstr>VersionDocumentation!Print_Area</vt:lpstr>
      <vt:lpstr>SelectPrimaryInfoSource</vt:lpstr>
      <vt:lpstr>SourceClass</vt:lpstr>
      <vt:lpstr>TankDataSource</vt:lpstr>
      <vt:lpstr>Title</vt:lpstr>
      <vt:lpstr>TrueFalseOnly</vt:lpstr>
      <vt:lpstr>UncertThreshold</vt:lpstr>
      <vt:lpstr>UncertTierResult</vt:lpstr>
      <vt:lpstr>UncertValue</vt:lpstr>
      <vt:lpstr>UpliftDataSource</vt:lpstr>
      <vt:lpstr>worldcountries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dc:description>The template for Monitoring plans was developed by Umweltbundesamt on behalf of DG CLIMA. _x000d_
Authors: Christian Heller / Hubert Fallmann</dc:description>
  <cp:lastModifiedBy>NIKOV Dimitar (CLIMA)</cp:lastModifiedBy>
  <cp:lastPrinted>2018-11-28T16:13:00Z</cp:lastPrinted>
  <dcterms:created xsi:type="dcterms:W3CDTF">2008-05-26T08:52:55Z</dcterms:created>
  <dcterms:modified xsi:type="dcterms:W3CDTF">2024-12-18T12:58:58Z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0x010100A1020054FC982A41851D423264239E13</vt:lpwstr>
  </property>
  <property fmtid="{D5CDD505-2E9C-101B-9397-08002B2CF9AE}" pid="4" name="_activity">
    <vt:lpwstr/>
  </property>
  <property fmtid="{D5CDD505-2E9C-101B-9397-08002B2CF9AE}" pid="5" name="MSIP_Label_6bd9ddd1-4d20-43f6-abfa-fc3c07406f94_Enabled">
    <vt:lpwstr>true</vt:lpwstr>
  </property>
  <property fmtid="{D5CDD505-2E9C-101B-9397-08002B2CF9AE}" pid="6" name="MSIP_Label_6bd9ddd1-4d20-43f6-abfa-fc3c07406f94_SetDate">
    <vt:lpwstr>2024-12-13T16:42:54Z</vt:lpwstr>
  </property>
  <property fmtid="{D5CDD505-2E9C-101B-9397-08002B2CF9AE}" pid="7" name="MSIP_Label_6bd9ddd1-4d20-43f6-abfa-fc3c07406f94_Method">
    <vt:lpwstr>Standard</vt:lpwstr>
  </property>
  <property fmtid="{D5CDD505-2E9C-101B-9397-08002B2CF9AE}" pid="8" name="MSIP_Label_6bd9ddd1-4d20-43f6-abfa-fc3c07406f94_Name">
    <vt:lpwstr>Commission Use</vt:lpwstr>
  </property>
  <property fmtid="{D5CDD505-2E9C-101B-9397-08002B2CF9AE}" pid="9" name="MSIP_Label_6bd9ddd1-4d20-43f6-abfa-fc3c07406f94_SiteId">
    <vt:lpwstr>b24c8b06-522c-46fe-9080-70926f8dddb1</vt:lpwstr>
  </property>
  <property fmtid="{D5CDD505-2E9C-101B-9397-08002B2CF9AE}" pid="10" name="MSIP_Label_6bd9ddd1-4d20-43f6-abfa-fc3c07406f94_ActionId">
    <vt:lpwstr>a24cd198-2fba-4988-8542-ae528100be38</vt:lpwstr>
  </property>
  <property fmtid="{D5CDD505-2E9C-101B-9397-08002B2CF9AE}" pid="11" name="MSIP_Label_6bd9ddd1-4d20-43f6-abfa-fc3c07406f94_ContentBits">
    <vt:lpwstr>0</vt:lpwstr>
  </property>
</Properties>
</file>